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-19200" yWindow="-440" windowWidth="19200" windowHeight="216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1" l="1"/>
  <c r="F29" i="1"/>
  <c r="D29" i="1"/>
  <c r="C29" i="1"/>
  <c r="G26" i="1"/>
  <c r="F26" i="1"/>
  <c r="G25" i="1"/>
  <c r="F25" i="1"/>
  <c r="G24" i="1"/>
  <c r="F24" i="1"/>
  <c r="G23" i="1"/>
  <c r="F23" i="1"/>
  <c r="L4" i="1"/>
  <c r="D4" i="1"/>
  <c r="D26" i="1"/>
  <c r="C26" i="1"/>
  <c r="D25" i="1"/>
  <c r="C25" i="1"/>
  <c r="D24" i="1"/>
  <c r="C24" i="1"/>
  <c r="D23" i="1"/>
  <c r="C23" i="1"/>
  <c r="J23" i="1"/>
  <c r="I23" i="1"/>
  <c r="D5" i="1"/>
  <c r="E5" i="1"/>
</calcChain>
</file>

<file path=xl/sharedStrings.xml><?xml version="1.0" encoding="utf-8"?>
<sst xmlns="http://schemas.openxmlformats.org/spreadsheetml/2006/main" count="42" uniqueCount="38">
  <si>
    <t>kg</t>
    <phoneticPr fontId="2"/>
  </si>
  <si>
    <t>input</t>
    <phoneticPr fontId="2"/>
  </si>
  <si>
    <t>parameter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</si>
  <si>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</si>
  <si>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</si>
  <si>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</si>
  <si>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</si>
  <si>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</si>
  <si>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</si>
  <si>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</si>
  <si>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</si>
  <si>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</si>
  <si>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mean (mg)</t>
    <phoneticPr fontId="2"/>
  </si>
  <si>
    <t>ug/kg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</si>
  <si>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</si>
  <si>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</si>
  <si>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</si>
  <si>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</si>
  <si>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</si>
  <si>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CLr</t>
    <phoneticPr fontId="2"/>
  </si>
  <si>
    <t>Bitartrate</t>
    <phoneticPr fontId="2"/>
  </si>
  <si>
    <t>HC</t>
    <phoneticPr fontId="2"/>
  </si>
  <si>
    <t>CL</t>
    <phoneticPr fontId="2"/>
  </si>
  <si>
    <t>L/hr/kg</t>
    <phoneticPr fontId="2"/>
  </si>
  <si>
    <t>CLoral</t>
    <phoneticPr fontId="2"/>
  </si>
  <si>
    <t>CLr</t>
    <phoneticPr fontId="2"/>
  </si>
  <si>
    <t>cont</t>
    <phoneticPr fontId="2"/>
  </si>
  <si>
    <t>qnd</t>
    <phoneticPr fontId="2"/>
  </si>
  <si>
    <t>geomean</t>
    <phoneticPr fontId="2"/>
  </si>
  <si>
    <t>ml/hr/kg</t>
    <phoneticPr fontId="2"/>
  </si>
  <si>
    <t>AUC</t>
    <phoneticPr fontId="2"/>
  </si>
  <si>
    <t>ug hr/ml</t>
    <phoneticPr fontId="2"/>
  </si>
  <si>
    <t>#1</t>
    <phoneticPr fontId="2"/>
  </si>
  <si>
    <t>#2</t>
    <phoneticPr fontId="2"/>
  </si>
  <si>
    <t>#3</t>
    <phoneticPr fontId="2"/>
  </si>
  <si>
    <t>#4</t>
    <phoneticPr fontId="2"/>
  </si>
  <si>
    <t>AUC HC/HM</t>
    <phoneticPr fontId="2"/>
  </si>
  <si>
    <t>*Rb = 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</si>
</sst>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5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Border="1"/>
  </cellXfs>
  <cellStyles count="25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C33" sqref="C33"/>
    </sheetView>
  </sheetViews>
  <sheetFormatPr baseColWidth="12" defaultColWidth="13" defaultRowHeight="18" x14ac:dyDescent="0"/>
  <cols>
    <col min="1" max="16384" width="13" style="6"/>
  </cols>
  <sheetData>
    <row r="1" spans="1:13">
      <c r="K1" s="6" t="s">
        <v>20</v>
      </c>
      <c r="L1" s="6">
        <v>494.49</v>
      </c>
    </row>
    <row r="2" spans="1:13">
      <c r="A2" s="7"/>
      <c r="B2" s="8"/>
      <c r="C2" s="9">
        <v>71.900000000000006</v>
      </c>
      <c r="D2" s="7" t="s">
        <v>0</v>
      </c>
      <c r="E2" s="7"/>
      <c r="F2" s="7"/>
      <c r="G2" s="7"/>
      <c r="H2" s="7"/>
      <c r="I2" s="7"/>
      <c r="J2" s="7"/>
      <c r="K2" s="5" t="s">
        <v>21</v>
      </c>
      <c r="L2" s="5">
        <v>299.36424</v>
      </c>
    </row>
    <row r="3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5"/>
    </row>
    <row r="4" spans="1:13">
      <c r="A4" s="1">
        <v>3</v>
      </c>
      <c r="B4" s="2" t="s">
        <v>11</v>
      </c>
      <c r="C4" s="1" t="s">
        <v>13</v>
      </c>
      <c r="D4" s="3">
        <f>L4/C$2*1000</f>
        <v>84.200276476534967</v>
      </c>
      <c r="E4" s="3">
        <v>0</v>
      </c>
      <c r="F4" s="3">
        <v>0</v>
      </c>
      <c r="G4" s="3"/>
      <c r="H4" s="3"/>
      <c r="I4" s="3"/>
      <c r="J4" s="3"/>
      <c r="K4" s="5" t="s">
        <v>12</v>
      </c>
      <c r="L4" s="5">
        <f>10/L1*L2</f>
        <v>6.0539998786628644</v>
      </c>
    </row>
    <row r="5" spans="1:13">
      <c r="A5" s="1">
        <v>31</v>
      </c>
      <c r="B5" s="2" t="s">
        <v>14</v>
      </c>
      <c r="C5" s="1" t="s">
        <v>15</v>
      </c>
      <c r="D5" s="3">
        <f>L5/10</f>
        <v>6.6400000000000001E-2</v>
      </c>
      <c r="E5" s="3">
        <f>L5*10</f>
        <v>6.6400000000000006</v>
      </c>
      <c r="F5" s="3">
        <v>1</v>
      </c>
      <c r="G5" s="3">
        <v>0</v>
      </c>
      <c r="H5" s="3">
        <v>0</v>
      </c>
      <c r="I5" s="3">
        <v>1</v>
      </c>
      <c r="J5" s="3">
        <v>1</v>
      </c>
      <c r="K5" s="4" t="s">
        <v>22</v>
      </c>
      <c r="L5" s="5">
        <v>0.66400000000000003</v>
      </c>
      <c r="M5" s="6" t="s">
        <v>23</v>
      </c>
    </row>
    <row r="6" spans="1:13">
      <c r="A6" s="1" t="s">
        <v>16</v>
      </c>
      <c r="B6" s="2" t="s">
        <v>17</v>
      </c>
      <c r="C6" s="1"/>
      <c r="D6" s="3"/>
      <c r="E6" s="3"/>
      <c r="F6" s="3"/>
      <c r="G6" s="3"/>
      <c r="H6" s="3"/>
      <c r="I6" s="3"/>
      <c r="J6" s="3"/>
      <c r="K6" s="4"/>
      <c r="L6" s="5"/>
    </row>
    <row r="7" spans="1:13">
      <c r="A7" s="1" t="s">
        <v>18</v>
      </c>
      <c r="B7" s="2" t="s">
        <v>17</v>
      </c>
      <c r="C7" s="1"/>
      <c r="D7" s="3"/>
      <c r="E7" s="3"/>
      <c r="F7" s="3"/>
      <c r="G7" s="3"/>
      <c r="H7" s="3"/>
      <c r="I7" s="3"/>
      <c r="J7" s="3"/>
      <c r="K7" s="4"/>
      <c r="L7" s="5"/>
    </row>
    <row r="8" spans="1:13">
      <c r="A8" s="1">
        <v>46</v>
      </c>
      <c r="B8" s="2" t="s">
        <v>19</v>
      </c>
      <c r="C8" s="1"/>
      <c r="D8" s="3"/>
      <c r="E8" s="3"/>
      <c r="F8" s="3"/>
      <c r="G8" s="3"/>
      <c r="H8" s="3"/>
      <c r="I8" s="3"/>
      <c r="J8" s="3"/>
      <c r="K8" s="4"/>
      <c r="L8" s="5"/>
    </row>
    <row r="9" spans="1:13">
      <c r="A9" s="1">
        <v>50</v>
      </c>
      <c r="B9" s="2" t="s">
        <v>14</v>
      </c>
    </row>
    <row r="15" spans="1:13">
      <c r="C15" t="s">
        <v>24</v>
      </c>
      <c r="D15" t="s">
        <v>29</v>
      </c>
      <c r="E15"/>
      <c r="F15" s="6" t="s">
        <v>36</v>
      </c>
      <c r="I15" t="s">
        <v>25</v>
      </c>
      <c r="J15"/>
      <c r="K15"/>
    </row>
    <row r="16" spans="1:13">
      <c r="C16" t="s">
        <v>26</v>
      </c>
      <c r="D16" t="s">
        <v>27</v>
      </c>
      <c r="E16"/>
      <c r="I16" t="s">
        <v>26</v>
      </c>
      <c r="J16" t="s">
        <v>27</v>
      </c>
      <c r="K16"/>
    </row>
    <row r="17" spans="1:11">
      <c r="B17" s="6" t="s">
        <v>32</v>
      </c>
      <c r="C17">
        <v>359</v>
      </c>
      <c r="D17">
        <v>292</v>
      </c>
      <c r="E17"/>
      <c r="F17" s="6">
        <v>4.2300000000000004</v>
      </c>
      <c r="G17" s="10">
        <v>33.630000000000003</v>
      </c>
      <c r="I17">
        <v>31.9</v>
      </c>
      <c r="J17">
        <v>46.2</v>
      </c>
      <c r="K17"/>
    </row>
    <row r="18" spans="1:11">
      <c r="B18" s="6" t="s">
        <v>33</v>
      </c>
      <c r="C18">
        <v>851</v>
      </c>
      <c r="D18">
        <v>1109</v>
      </c>
      <c r="E18"/>
      <c r="F18" s="6">
        <v>4.08</v>
      </c>
      <c r="G18" s="10">
        <v>26.03</v>
      </c>
      <c r="I18">
        <v>81.099999999999994</v>
      </c>
      <c r="J18">
        <v>152.69999999999999</v>
      </c>
      <c r="K18"/>
    </row>
    <row r="19" spans="1:11">
      <c r="B19" s="6" t="s">
        <v>34</v>
      </c>
      <c r="C19">
        <v>520</v>
      </c>
      <c r="D19">
        <v>659</v>
      </c>
      <c r="E19"/>
      <c r="F19" s="6">
        <v>6.33</v>
      </c>
      <c r="G19" s="10">
        <v>17.57</v>
      </c>
      <c r="I19">
        <v>51.5</v>
      </c>
      <c r="J19">
        <v>61.8</v>
      </c>
      <c r="K19"/>
    </row>
    <row r="20" spans="1:11">
      <c r="B20" s="10" t="s">
        <v>35</v>
      </c>
      <c r="C20">
        <v>796</v>
      </c>
      <c r="D20">
        <v>416</v>
      </c>
      <c r="E20"/>
      <c r="F20" s="10">
        <v>2.2599999999999998</v>
      </c>
      <c r="G20" s="10">
        <v>12.44</v>
      </c>
      <c r="I20">
        <v>51.3</v>
      </c>
      <c r="J20">
        <v>50.1</v>
      </c>
      <c r="K20"/>
    </row>
    <row r="21" spans="1:11">
      <c r="C21"/>
      <c r="D21"/>
      <c r="E21"/>
      <c r="I21"/>
      <c r="J21"/>
      <c r="K21"/>
    </row>
    <row r="22" spans="1:11">
      <c r="C22"/>
      <c r="D22"/>
      <c r="E22"/>
      <c r="I22"/>
      <c r="J22"/>
      <c r="K22"/>
    </row>
    <row r="23" spans="1:11">
      <c r="A23" s="6" t="s">
        <v>30</v>
      </c>
      <c r="B23" s="6" t="s">
        <v>31</v>
      </c>
      <c r="C23" s="6">
        <f>$D$4/C17*1000</f>
        <v>234.5411601017687</v>
      </c>
      <c r="D23" s="6">
        <f>$D$4/D17*1000</f>
        <v>288.35711122101014</v>
      </c>
      <c r="E23"/>
      <c r="F23" s="6">
        <f>C23/F17</f>
        <v>55.447082766375573</v>
      </c>
      <c r="G23" s="6">
        <f>D23/G17</f>
        <v>8.5744011662506718</v>
      </c>
      <c r="I23">
        <f>GEOMEAN(I17:I20)</f>
        <v>51.130970129255694</v>
      </c>
      <c r="J23">
        <f>GEOMEAN(J17:J20)</f>
        <v>68.363895774405179</v>
      </c>
      <c r="K23"/>
    </row>
    <row r="24" spans="1:11">
      <c r="C24" s="6">
        <f t="shared" ref="C24:D24" si="0">$D$4/C18*1000</f>
        <v>98.942745565846025</v>
      </c>
      <c r="D24" s="6">
        <f t="shared" si="0"/>
        <v>75.924505389120796</v>
      </c>
      <c r="F24" s="6">
        <f t="shared" ref="F24:G24" si="1">C24/F18</f>
        <v>24.250672932805397</v>
      </c>
      <c r="G24" s="6">
        <f t="shared" si="1"/>
        <v>2.9168077368083285</v>
      </c>
    </row>
    <row r="25" spans="1:11">
      <c r="C25" s="6">
        <f t="shared" ref="C25:D25" si="2">$D$4/C19*1000</f>
        <v>161.92360860872111</v>
      </c>
      <c r="D25" s="6">
        <f t="shared" si="2"/>
        <v>127.76976703571316</v>
      </c>
      <c r="F25" s="6">
        <f t="shared" ref="F25:G25" si="3">C25/F19</f>
        <v>25.580348911330351</v>
      </c>
      <c r="G25" s="6">
        <f t="shared" si="3"/>
        <v>7.2720413793803731</v>
      </c>
    </row>
    <row r="26" spans="1:11">
      <c r="C26" s="6">
        <f t="shared" ref="C26:D26" si="4">$D$4/C20*1000</f>
        <v>105.77924180469218</v>
      </c>
      <c r="D26" s="6">
        <f t="shared" si="4"/>
        <v>202.40451076090136</v>
      </c>
      <c r="F26" s="6">
        <f t="shared" ref="F26:G26" si="5">C26/F20</f>
        <v>46.804974249863797</v>
      </c>
      <c r="G26" s="6">
        <f t="shared" si="5"/>
        <v>16.270459064381139</v>
      </c>
    </row>
    <row r="29" spans="1:11">
      <c r="A29" s="6" t="s">
        <v>28</v>
      </c>
      <c r="C29" s="6">
        <f>GEOMEAN(C23:C26)</f>
        <v>141.19795686699277</v>
      </c>
      <c r="D29" s="6">
        <f>GEOMEAN(D23:D26)</f>
        <v>154.25534869809709</v>
      </c>
      <c r="F29" s="6">
        <f>GEOMEAN(F23:F26)</f>
        <v>35.620518972355519</v>
      </c>
      <c r="G29" s="6">
        <f>GEOMEAN(G23:G26)</f>
        <v>7.3755079846732832</v>
      </c>
    </row>
    <row r="32" spans="1:11">
      <c r="C32" s="6" t="s">
        <v>37</v>
      </c>
    </row>
    <row r="33" spans="3:4">
      <c r="C33"/>
      <c r="D33"/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2013-11-13T08:20:07Z</dcterms:modified>
</cp:coreProperties>
</file>