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-38400" yWindow="-440" windowWidth="19200" windowHeight="21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F51" i="1"/>
  <c r="N51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<sst xmlns="http://schemas.openxmlformats.org/spreadsheetml/2006/main" count="361" uniqueCount="131">
  <si>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</si>
  <si>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</si>
  <si>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</si>
  <si>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</si>
  <si>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</si>
  <si>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</si>
  <si>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</si>
  <si>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</si>
  <si>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</si>
  <si>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</si>
  <si>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</si>
  <si>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</si>
  <si>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</si>
  <si>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</si>
  <si>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</si>
  <si>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</si>
  <si>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</si>
  <si>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</si>
  <si>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</si>
  <si>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</si>
  <si>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</si>
  <si>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</si>
  <si>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</si>
  <si>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</si>
  <si>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</si>
  <si>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</si>
  <si>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</si>
  <si>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</si>
  <si>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</si>
  <si>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</si>
  <si>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</si>
  <si>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</si>
  <si>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</si>
  <si>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</si>
  <si>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</si>
  <si>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</si>
  <si>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</si>
  <si>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</si>
  <si>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</si>
  <si>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</si>
  <si>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</si>
  <si>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</si>
  <si>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</si>
  <si>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</si>
  <si>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</si>
  <si>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</si>
  <si>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</si>
  <si>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</si>
  <si>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</si>
  <si>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</si>
  <si>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</si>
  <si>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</si>
  <si>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</si>
  <si>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</si>
  <si>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</si>
  <si>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</si>
  <si>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</si>
  <si>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</si>
  <si>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</si>
  <si>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</si>
  <si>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</si>
  <si>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</si>
  <si>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</si>
  <si>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</si>
  <si>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</si>
  <si>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</si>
  <si>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</si>
  <si>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</si>
  <si>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</si>
  <si>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</si>
  <si>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</si>
  <si>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</si>
  <si>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</si>
  <si>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</si>
  <si>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</si>
  <si>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</si>
  <si>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</si>
  <si>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</si>
  <si>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</si>
  <si>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</si>
  <si>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</si>
  <si>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</si>
  <si>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</si>
  <si>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</si>
  <si>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</si>
  <si>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</si>
  <si>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</si>
  <si>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</si>
  <si>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</si>
  <si>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</si>
  <si>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</si>
  <si>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</si>
  <si>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</si>
  <si>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</si>
  <si>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</si>
  <si>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</si>
  <si>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</si>
  <si>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</si>
  <si>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</si>
  <si>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</si>
  <si>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</si>
  <si>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</si>
  <si>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</si>
  <si>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</si>
  <si>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</si>
  <si>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</si>
  <si>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</si>
  <si>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</si>
  <si>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</si>
  <si>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</si>
  <si>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</si>
  <si>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</si>
  <si>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</si>
  <si>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</si>
  <si>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</si>
  <si>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</si>
  <si>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</si>
  <si>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</si>
  <si>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</si>
  <si>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</si>
  <si>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</si>
  <si>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</si>
  <si>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</si>
  <si>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</si>
  <si>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</si>
  <si>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Noroxycodone</t>
    <phoneticPr fontId="1"/>
  </si>
  <si>
    <t>2D6</t>
    <phoneticPr fontId="1"/>
  </si>
  <si>
    <t>-</t>
    <phoneticPr fontId="1"/>
  </si>
  <si>
    <t>No-inhi</t>
    <phoneticPr fontId="1"/>
  </si>
  <si>
    <t>Oxymorphone</t>
    <phoneticPr fontId="1"/>
  </si>
  <si>
    <t>Dailymed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</si>
</sst>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16" sqref="F16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5.6014193404780456E-2</v>
      </c>
      <c r="G16" s="53">
        <v>0</v>
      </c>
      <c r="H16" s="53">
        <v>0</v>
      </c>
      <c r="I16" s="53"/>
      <c r="J16" s="53"/>
      <c r="K16" s="53"/>
      <c r="L16" s="53"/>
      <c r="M16" s="21"/>
      <c r="N16" s="53">
        <v>5.3209947946790057E-2</v>
      </c>
      <c r="O16" s="47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66</v>
      </c>
      <c r="C21" s="26">
        <f t="shared" si="0"/>
        <v>16</v>
      </c>
      <c r="D21" s="28" t="s">
        <v>24</v>
      </c>
      <c r="E21" s="26" t="s">
        <v>103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125</v>
      </c>
      <c r="B22" s="59" t="s">
        <v>126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127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128</v>
      </c>
      <c r="C24" s="26">
        <f t="shared" si="0"/>
        <v>19</v>
      </c>
      <c r="D24" s="28" t="s">
        <v>79</v>
      </c>
      <c r="E24" s="26" t="s">
        <v>103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3A4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129</v>
      </c>
      <c r="B26" s="29" t="str">
        <f t="shared" ref="B26:B35" si="1">B22</f>
        <v>2D6</v>
      </c>
      <c r="C26" s="26">
        <f t="shared" si="0"/>
        <v>21</v>
      </c>
      <c r="D26" s="28" t="s">
        <v>28</v>
      </c>
      <c r="E26" s="26" t="s">
        <v>103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3A4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2D6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3A4</v>
      </c>
      <c r="C33" s="26">
        <f t="shared" si="0"/>
        <v>28</v>
      </c>
      <c r="D33" s="25" t="str">
        <f>CONCATENATE("CL_",B33)</f>
        <v>CL_3A4</v>
      </c>
      <c r="E33" s="26" t="s">
        <v>103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2D6</v>
      </c>
      <c r="C34" s="26">
        <f t="shared" si="0"/>
        <v>29</v>
      </c>
      <c r="D34" s="25" t="str">
        <f>CONCATENATE("CL_",B34)</f>
        <v>CL_2D6</v>
      </c>
      <c r="E34" s="26" t="s">
        <v>103</v>
      </c>
      <c r="F34" s="57">
        <v>0.03</v>
      </c>
      <c r="G34" s="57">
        <v>3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Noroxycodone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>
        <f>$F$41*N51/($F$41-N51)</f>
        <v>0.27194639049649705</v>
      </c>
      <c r="G51" s="53">
        <v>0</v>
      </c>
      <c r="H51" s="53">
        <v>0</v>
      </c>
      <c r="I51" s="53"/>
      <c r="J51" s="53"/>
      <c r="K51" s="53"/>
      <c r="L51" s="53"/>
      <c r="M51" s="21"/>
      <c r="N51" s="53">
        <f>(0.19+0.34+0.19)/3/66.5*60</f>
        <v>0.21654135338345865</v>
      </c>
      <c r="O51" s="47">
        <v>1389934</v>
      </c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3A4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2D6</v>
      </c>
      <c r="C53" s="32">
        <f t="shared" si="0"/>
        <v>48</v>
      </c>
      <c r="D53" s="33" t="s">
        <v>83</v>
      </c>
      <c r="E53" s="32" t="s">
        <v>33</v>
      </c>
      <c r="F53" s="53">
        <v>0.1</v>
      </c>
      <c r="G53" s="53">
        <v>10</v>
      </c>
      <c r="H53" s="53">
        <v>1</v>
      </c>
      <c r="I53" s="53">
        <v>0</v>
      </c>
      <c r="J53" s="53">
        <v>0</v>
      </c>
      <c r="K53" s="53">
        <v>1</v>
      </c>
      <c r="L53" s="53">
        <v>1</v>
      </c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Oxymorphone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 t="s">
        <v>130</v>
      </c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3A4</v>
      </c>
      <c r="C62" s="26">
        <f t="shared" si="0"/>
        <v>57</v>
      </c>
      <c r="D62" s="28" t="s">
        <v>82</v>
      </c>
      <c r="E62" s="26" t="s">
        <v>103</v>
      </c>
      <c r="F62" s="53">
        <v>0.1</v>
      </c>
      <c r="G62" s="53">
        <v>10</v>
      </c>
      <c r="H62" s="53">
        <v>1</v>
      </c>
      <c r="I62" s="53">
        <v>0</v>
      </c>
      <c r="J62" s="53">
        <v>0</v>
      </c>
      <c r="K62" s="53">
        <v>1</v>
      </c>
      <c r="L62" s="53">
        <v>1</v>
      </c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2D6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3A4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2D6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315.36399999999998</v>
      </c>
    </row>
    <row r="96" spans="1:17">
      <c r="A96" s="31" t="s">
        <v>43</v>
      </c>
      <c r="B96" s="31" t="str">
        <f>A22</f>
        <v>Noroxycodone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0.95552142920561645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301.33706000000001</v>
      </c>
      <c r="O96" s="62"/>
    </row>
    <row r="97" spans="1:15">
      <c r="A97" s="31" t="s">
        <v>48</v>
      </c>
      <c r="B97" s="31" t="str">
        <f>A26</f>
        <v>Oxymorphone</v>
      </c>
      <c r="C97" s="32">
        <f>C96+1</f>
        <v>92</v>
      </c>
      <c r="D97" s="33" t="s">
        <v>88</v>
      </c>
      <c r="E97" s="32" t="s">
        <v>34</v>
      </c>
      <c r="F97" s="53">
        <f>N97/N95</f>
        <v>0.95552142920561645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301.33706000000001</v>
      </c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3A4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2D6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MBI_3A4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MBI_2D6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3A4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2D6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MBI_3A4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MBI_2D6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2013-11-10T16:12:34Z</dcterms:modified>
</cp:coreProperties>
</file>