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2640" windowHeight="149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23" i="1" l="1"/>
  <c r="AC21" i="1"/>
  <c r="AB21" i="1"/>
  <c r="AA21" i="1"/>
  <c r="Y21" i="1"/>
  <c r="X21" i="1"/>
  <c r="AB19" i="1"/>
  <c r="Y19" i="1"/>
  <c r="AB18" i="1"/>
  <c r="AA18" i="1"/>
  <c r="Y18" i="1"/>
  <c r="AB17" i="1"/>
  <c r="AA17" i="1"/>
  <c r="Y17" i="1"/>
  <c r="X17" i="1"/>
  <c r="AB16" i="1"/>
  <c r="AA16" i="1"/>
  <c r="Y16" i="1"/>
  <c r="X16" i="1"/>
  <c r="AB15" i="1"/>
  <c r="AA15" i="1"/>
  <c r="Y15" i="1"/>
  <c r="X15" i="1"/>
  <c r="AC14" i="1"/>
  <c r="AB14" i="1"/>
  <c r="AA14" i="1"/>
  <c r="Y14" i="1"/>
  <c r="X14" i="1"/>
  <c r="AA13" i="1"/>
  <c r="X13" i="1"/>
  <c r="AB12" i="1"/>
  <c r="AA12" i="1"/>
  <c r="Y12" i="1"/>
  <c r="X12" i="1"/>
  <c r="AA11" i="1"/>
  <c r="X11" i="1"/>
  <c r="AC10" i="1"/>
  <c r="AB10" i="1"/>
  <c r="AA10" i="1"/>
  <c r="Y10" i="1"/>
  <c r="X10" i="1"/>
  <c r="AA9" i="1"/>
  <c r="X9" i="1"/>
  <c r="AC8" i="1"/>
  <c r="AB8" i="1"/>
  <c r="AA8" i="1"/>
  <c r="Y8" i="1"/>
  <c r="X8" i="1"/>
  <c r="AC7" i="1"/>
  <c r="AB7" i="1"/>
  <c r="AA7" i="1"/>
  <c r="X7" i="1"/>
  <c r="AC6" i="1"/>
  <c r="AA6" i="1"/>
  <c r="X6" i="1"/>
  <c r="AC5" i="1"/>
  <c r="AA5" i="1"/>
  <c r="X5" i="1"/>
  <c r="AC4" i="1"/>
  <c r="AA4" i="1"/>
  <c r="X4" i="1"/>
  <c r="AA3" i="1"/>
  <c r="X3" i="1"/>
  <c r="P23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K21" i="1"/>
  <c r="L21" i="1"/>
  <c r="M21" i="1"/>
  <c r="K23" i="1"/>
  <c r="T19" i="1"/>
  <c r="T18" i="1"/>
  <c r="S18" i="1"/>
  <c r="T17" i="1"/>
  <c r="S17" i="1"/>
  <c r="T16" i="1"/>
  <c r="S16" i="1"/>
  <c r="T15" i="1"/>
  <c r="S15" i="1"/>
  <c r="U14" i="1"/>
  <c r="T14" i="1"/>
  <c r="S14" i="1"/>
  <c r="S13" i="1"/>
  <c r="T12" i="1"/>
  <c r="S12" i="1"/>
  <c r="S11" i="1"/>
  <c r="U10" i="1"/>
  <c r="T10" i="1"/>
  <c r="S10" i="1"/>
  <c r="S9" i="1"/>
  <c r="U8" i="1"/>
  <c r="T8" i="1"/>
  <c r="S8" i="1"/>
  <c r="U7" i="1"/>
  <c r="T7" i="1"/>
  <c r="S7" i="1"/>
  <c r="U6" i="1"/>
  <c r="S6" i="1"/>
  <c r="U5" i="1"/>
  <c r="S5" i="1"/>
  <c r="U4" i="1"/>
  <c r="S4" i="1"/>
  <c r="S3" i="1"/>
  <c r="I21" i="1"/>
  <c r="J21" i="1"/>
  <c r="I23" i="1"/>
  <c r="Q19" i="1"/>
  <c r="Q18" i="1"/>
  <c r="Q17" i="1"/>
  <c r="P17" i="1"/>
  <c r="Q16" i="1"/>
  <c r="P16" i="1"/>
  <c r="Q15" i="1"/>
  <c r="P15" i="1"/>
  <c r="Q14" i="1"/>
  <c r="P14" i="1"/>
  <c r="P13" i="1"/>
  <c r="Q12" i="1"/>
  <c r="P12" i="1"/>
  <c r="P11" i="1"/>
  <c r="Q10" i="1"/>
  <c r="P10" i="1"/>
  <c r="P9" i="1"/>
  <c r="Q8" i="1"/>
  <c r="P8" i="1"/>
  <c r="P7" i="1"/>
  <c r="P6" i="1"/>
  <c r="P5" i="1"/>
  <c r="P4" i="1"/>
  <c r="P3" i="1"/>
  <c r="S21" i="1"/>
  <c r="T21" i="1"/>
  <c r="U21" i="1"/>
  <c r="S23" i="1"/>
  <c r="P21" i="1"/>
  <c r="Q21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U2" i="1"/>
  <c r="T2" i="1"/>
  <c r="S2" i="1"/>
  <c r="Q2" i="1"/>
  <c r="P2" i="1"/>
  <c r="S1" i="1"/>
  <c r="P1" i="1"/>
  <c r="O2" i="1"/>
</calcChain>
</file>

<file path=xl/sharedStrings.xml><?xml version="1.0" encoding="utf-8"?>
<sst xmlns="http://schemas.openxmlformats.org/spreadsheetml/2006/main" count="24" uniqueCount="18">
  <si>
    <t>Series_01_x</t>
  </si>
  <si>
    <t>Series_02_x</t>
  </si>
  <si>
    <t>Series_03_x</t>
  </si>
  <si>
    <t>Urine</t>
    <phoneticPr fontId="1"/>
  </si>
  <si>
    <t>Feces</t>
    <phoneticPr fontId="1"/>
  </si>
  <si>
    <t>OCP</t>
    <phoneticPr fontId="1"/>
  </si>
  <si>
    <t>t</t>
    <phoneticPr fontId="1"/>
  </si>
  <si>
    <t>Bile</t>
    <phoneticPr fontId="1"/>
  </si>
  <si>
    <t>BDT</t>
    <phoneticPr fontId="1"/>
  </si>
  <si>
    <t>%</t>
    <phoneticPr fontId="1"/>
  </si>
  <si>
    <t>Dose normalized</t>
    <phoneticPr fontId="1"/>
  </si>
  <si>
    <t>OCP</t>
  </si>
  <si>
    <t>BDT</t>
  </si>
  <si>
    <t>t</t>
  </si>
  <si>
    <t>Urine</t>
  </si>
  <si>
    <t>Feces</t>
  </si>
  <si>
    <t>Bile</t>
  </si>
  <si>
    <t>Dose normalized to 1500µg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</si>
</sst>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2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"/>
  <sheetViews>
    <sheetView tabSelected="1" topLeftCell="Q1" workbookViewId="0">
      <selection activeCell="W1" sqref="W1"/>
    </sheetView>
  </sheetViews>
  <sheetFormatPr baseColWidth="12" defaultRowHeight="18" x14ac:dyDescent="0"/>
  <sheetData>
    <row r="1" spans="1:29">
      <c r="H1" t="s">
        <v>9</v>
      </c>
      <c r="I1" t="s">
        <v>5</v>
      </c>
      <c r="K1" t="s">
        <v>8</v>
      </c>
      <c r="O1" t="s">
        <v>10</v>
      </c>
      <c r="P1" t="str">
        <f>I1</f>
        <v>OCP</v>
      </c>
      <c r="S1" t="str">
        <f>K1</f>
        <v>BDT</v>
      </c>
      <c r="W1" s="1" t="s">
        <v>17</v>
      </c>
      <c r="X1" t="s">
        <v>11</v>
      </c>
      <c r="AA1" t="s">
        <v>12</v>
      </c>
    </row>
    <row r="2" spans="1:29">
      <c r="A2" t="s">
        <v>0</v>
      </c>
      <c r="B2" t="s">
        <v>1</v>
      </c>
      <c r="C2" t="s">
        <v>0</v>
      </c>
      <c r="D2" t="s">
        <v>1</v>
      </c>
      <c r="E2" t="s">
        <v>2</v>
      </c>
      <c r="H2" t="s">
        <v>6</v>
      </c>
      <c r="I2" t="s">
        <v>3</v>
      </c>
      <c r="J2" t="s">
        <v>4</v>
      </c>
      <c r="K2" t="s">
        <v>3</v>
      </c>
      <c r="L2" t="s">
        <v>4</v>
      </c>
      <c r="M2" t="s">
        <v>7</v>
      </c>
      <c r="O2" t="str">
        <f>H2</f>
        <v>t</v>
      </c>
      <c r="P2" t="str">
        <f>I2</f>
        <v>Urine</v>
      </c>
      <c r="Q2" t="str">
        <f>J2</f>
        <v>Feces</v>
      </c>
      <c r="S2" t="str">
        <f>K2</f>
        <v>Urine</v>
      </c>
      <c r="T2" t="str">
        <f>L2</f>
        <v>Feces</v>
      </c>
      <c r="U2" t="str">
        <f>M2</f>
        <v>Bile</v>
      </c>
      <c r="W2" t="s">
        <v>13</v>
      </c>
      <c r="X2" t="s">
        <v>14</v>
      </c>
      <c r="Y2" t="s">
        <v>15</v>
      </c>
      <c r="AA2" t="s">
        <v>14</v>
      </c>
      <c r="AB2" t="s">
        <v>15</v>
      </c>
      <c r="AC2" t="s">
        <v>16</v>
      </c>
    </row>
    <row r="3" spans="1:29">
      <c r="A3">
        <v>2.3346300000000002</v>
      </c>
      <c r="C3">
        <v>1.42292</v>
      </c>
      <c r="F3">
        <v>0</v>
      </c>
      <c r="H3">
        <f>F3+1.5</f>
        <v>1.5</v>
      </c>
      <c r="I3">
        <v>6.4146900000000002</v>
      </c>
      <c r="K3">
        <v>5.0108899999999998</v>
      </c>
      <c r="O3">
        <f>H3*60</f>
        <v>90</v>
      </c>
      <c r="P3">
        <f t="shared" ref="P3:P17" si="0">I3*4860/$I$23</f>
        <v>324.00016836364051</v>
      </c>
      <c r="R3">
        <f>O3</f>
        <v>90</v>
      </c>
      <c r="S3">
        <f t="shared" ref="S3:S18" si="1">K3*4860/$K$23</f>
        <v>261.77975304289123</v>
      </c>
      <c r="W3">
        <v>90</v>
      </c>
      <c r="X3">
        <f>P3*1500/$P$23</f>
        <v>100.00005196408658</v>
      </c>
      <c r="Z3">
        <v>90</v>
      </c>
      <c r="AA3">
        <f t="shared" ref="AA3:AA19" si="2">S3*1500/$P$23</f>
        <v>80.796220074966428</v>
      </c>
    </row>
    <row r="4" spans="1:29">
      <c r="A4">
        <v>4.2023299999999999</v>
      </c>
      <c r="C4">
        <v>3.79447</v>
      </c>
      <c r="E4">
        <v>3.79447</v>
      </c>
      <c r="F4">
        <v>2</v>
      </c>
      <c r="H4">
        <f t="shared" ref="H4:H19" si="3">F4+1.5</f>
        <v>3.5</v>
      </c>
      <c r="I4">
        <v>13.067</v>
      </c>
      <c r="K4">
        <v>16.3399</v>
      </c>
      <c r="M4">
        <v>14.379099999999999</v>
      </c>
      <c r="O4">
        <f t="shared" ref="O4:O19" si="4">H4*60</f>
        <v>210</v>
      </c>
      <c r="P4">
        <f t="shared" si="0"/>
        <v>660.00230720544414</v>
      </c>
      <c r="R4">
        <f t="shared" ref="R4:R19" si="5">O4</f>
        <v>210</v>
      </c>
      <c r="S4">
        <f t="shared" si="1"/>
        <v>853.63178731633275</v>
      </c>
      <c r="U4">
        <f>M4*4860/$K$23</f>
        <v>751.19534593236676</v>
      </c>
      <c r="W4">
        <v>210</v>
      </c>
      <c r="X4">
        <f t="shared" ref="X4:X19" si="6">P4*1500/$P$23</f>
        <v>203.70441580414942</v>
      </c>
      <c r="Z4">
        <v>210</v>
      </c>
      <c r="AA4">
        <f t="shared" si="2"/>
        <v>263.46660102355946</v>
      </c>
      <c r="AC4">
        <f t="shared" ref="AC3:AC19" si="7">U4*1500/$P$23</f>
        <v>231.85041541122433</v>
      </c>
    </row>
    <row r="5" spans="1:29">
      <c r="A5">
        <v>5.60311</v>
      </c>
      <c r="C5">
        <v>5.6917</v>
      </c>
      <c r="E5">
        <v>5.6917</v>
      </c>
      <c r="F5">
        <v>4</v>
      </c>
      <c r="H5">
        <f t="shared" si="3"/>
        <v>5.5</v>
      </c>
      <c r="I5">
        <v>16.3931</v>
      </c>
      <c r="K5">
        <v>20.914999999999999</v>
      </c>
      <c r="M5">
        <v>20.043600000000001</v>
      </c>
      <c r="O5">
        <f t="shared" si="4"/>
        <v>330</v>
      </c>
      <c r="P5">
        <f t="shared" si="0"/>
        <v>828.00059862627734</v>
      </c>
      <c r="R5">
        <f t="shared" si="5"/>
        <v>330</v>
      </c>
      <c r="S5">
        <f t="shared" si="1"/>
        <v>1092.6449263288698</v>
      </c>
      <c r="U5">
        <f>M5*4860/$K$23</f>
        <v>1047.1211018582519</v>
      </c>
      <c r="W5">
        <v>330</v>
      </c>
      <c r="X5">
        <f t="shared" si="6"/>
        <v>255.55574031675229</v>
      </c>
      <c r="Z5">
        <v>330</v>
      </c>
      <c r="AA5">
        <f t="shared" si="2"/>
        <v>337.23608837310798</v>
      </c>
      <c r="AC5">
        <f t="shared" si="7"/>
        <v>323.18552526489253</v>
      </c>
    </row>
    <row r="6" spans="1:29">
      <c r="A6">
        <v>10.272399999999999</v>
      </c>
      <c r="C6">
        <v>9.4861699999999995</v>
      </c>
      <c r="E6">
        <v>9.4861699999999995</v>
      </c>
      <c r="F6">
        <v>8</v>
      </c>
      <c r="H6">
        <f t="shared" si="3"/>
        <v>9.5</v>
      </c>
      <c r="I6">
        <v>20.9071</v>
      </c>
      <c r="K6">
        <v>27.2331</v>
      </c>
      <c r="M6">
        <v>24.6187</v>
      </c>
      <c r="O6">
        <f t="shared" si="4"/>
        <v>570</v>
      </c>
      <c r="P6">
        <f t="shared" si="0"/>
        <v>1055.9986406194948</v>
      </c>
      <c r="R6">
        <f t="shared" si="5"/>
        <v>570</v>
      </c>
      <c r="S6">
        <f t="shared" si="1"/>
        <v>1422.7161627160767</v>
      </c>
      <c r="U6">
        <f>M6*4860/$K$23</f>
        <v>1286.1342408707887</v>
      </c>
      <c r="W6">
        <v>570</v>
      </c>
      <c r="X6">
        <f t="shared" si="6"/>
        <v>325.92550636404161</v>
      </c>
      <c r="Z6">
        <v>570</v>
      </c>
      <c r="AA6">
        <f t="shared" si="2"/>
        <v>439.1099267642212</v>
      </c>
      <c r="AC6">
        <f t="shared" si="7"/>
        <v>396.95501261444093</v>
      </c>
    </row>
    <row r="7" spans="1:29">
      <c r="A7">
        <v>14.0078</v>
      </c>
      <c r="B7">
        <v>14.0078</v>
      </c>
      <c r="C7">
        <v>13.754899999999999</v>
      </c>
      <c r="D7">
        <v>13.2806</v>
      </c>
      <c r="E7">
        <v>13.754899999999999</v>
      </c>
      <c r="F7">
        <v>12</v>
      </c>
      <c r="H7">
        <f t="shared" si="3"/>
        <v>13.5</v>
      </c>
      <c r="I7">
        <v>23.995699999999999</v>
      </c>
      <c r="K7">
        <v>31.372499999999999</v>
      </c>
      <c r="L7">
        <v>0.217865</v>
      </c>
      <c r="M7">
        <v>24.836600000000001</v>
      </c>
      <c r="O7">
        <f t="shared" si="4"/>
        <v>810</v>
      </c>
      <c r="P7">
        <f t="shared" si="0"/>
        <v>1212.0010226532238</v>
      </c>
      <c r="R7">
        <f t="shared" si="5"/>
        <v>810</v>
      </c>
      <c r="S7">
        <f t="shared" si="1"/>
        <v>1638.9673894933048</v>
      </c>
      <c r="T7">
        <f>L7*4860/$K$23</f>
        <v>11.381739750162048</v>
      </c>
      <c r="U7">
        <f>M7*4860/$K$23</f>
        <v>1297.5178090968018</v>
      </c>
      <c r="W7">
        <v>810</v>
      </c>
      <c r="X7">
        <f t="shared" si="6"/>
        <v>374.07438970778514</v>
      </c>
      <c r="Z7">
        <v>810</v>
      </c>
      <c r="AA7">
        <f t="shared" si="2"/>
        <v>505.85413255966199</v>
      </c>
      <c r="AB7">
        <f t="shared" ref="AB3:AB19" si="8">T7*1500/$P$23</f>
        <v>3.5128826389389038</v>
      </c>
      <c r="AC7">
        <f t="shared" si="7"/>
        <v>400.46845959777829</v>
      </c>
    </row>
    <row r="8" spans="1:29">
      <c r="A8">
        <v>25.680900000000001</v>
      </c>
      <c r="B8">
        <v>25.680900000000001</v>
      </c>
      <c r="C8">
        <v>25.6126</v>
      </c>
      <c r="D8">
        <v>25.6126</v>
      </c>
      <c r="E8">
        <v>25.6126</v>
      </c>
      <c r="F8">
        <v>24</v>
      </c>
      <c r="H8">
        <f t="shared" si="3"/>
        <v>25.5</v>
      </c>
      <c r="I8">
        <v>27.3218</v>
      </c>
      <c r="J8">
        <v>7.3650099999999998</v>
      </c>
      <c r="K8">
        <v>38.997799999999998</v>
      </c>
      <c r="L8">
        <v>0.43573000000000001</v>
      </c>
      <c r="M8">
        <v>25.708100000000002</v>
      </c>
      <c r="O8">
        <f t="shared" si="4"/>
        <v>1530</v>
      </c>
      <c r="P8">
        <f t="shared" si="0"/>
        <v>1379.9993140740571</v>
      </c>
      <c r="Q8">
        <f>J8*4860/$I$23</f>
        <v>371.99996882154795</v>
      </c>
      <c r="R8">
        <f t="shared" si="5"/>
        <v>1530</v>
      </c>
      <c r="S8">
        <f t="shared" si="1"/>
        <v>2037.3295868031555</v>
      </c>
      <c r="T8">
        <f>L8*4860/$K$23</f>
        <v>22.763479500324095</v>
      </c>
      <c r="U8">
        <f>M8*4860/$K$23</f>
        <v>1343.0468577841368</v>
      </c>
      <c r="W8">
        <v>1530</v>
      </c>
      <c r="X8">
        <f t="shared" si="6"/>
        <v>425.92571422038799</v>
      </c>
      <c r="Y8">
        <f t="shared" ref="Y3:Y19" si="9">Q8*1500/$P$23</f>
        <v>114.81480519183577</v>
      </c>
      <c r="Z8">
        <v>1530</v>
      </c>
      <c r="AA8">
        <f t="shared" si="2"/>
        <v>628.80542802566526</v>
      </c>
      <c r="AB8">
        <f t="shared" si="8"/>
        <v>7.0257652778778077</v>
      </c>
      <c r="AC8">
        <f t="shared" si="7"/>
        <v>414.52063511856073</v>
      </c>
    </row>
    <row r="9" spans="1:29">
      <c r="A9">
        <v>37.820999999999998</v>
      </c>
      <c r="C9">
        <v>37.470399999999998</v>
      </c>
      <c r="F9">
        <v>36</v>
      </c>
      <c r="H9">
        <f t="shared" si="3"/>
        <v>37.5</v>
      </c>
      <c r="I9">
        <v>29.2225</v>
      </c>
      <c r="K9">
        <v>43.137300000000003</v>
      </c>
      <c r="O9">
        <f t="shared" si="4"/>
        <v>2250</v>
      </c>
      <c r="P9">
        <f t="shared" si="0"/>
        <v>1476.0019455354015</v>
      </c>
      <c r="R9">
        <f t="shared" si="5"/>
        <v>2250</v>
      </c>
      <c r="S9">
        <f t="shared" si="1"/>
        <v>2253.5860377971007</v>
      </c>
      <c r="W9">
        <v>2250</v>
      </c>
      <c r="X9">
        <f t="shared" si="6"/>
        <v>455.55615602944494</v>
      </c>
      <c r="Z9">
        <v>2250</v>
      </c>
      <c r="AA9">
        <f t="shared" si="2"/>
        <v>695.55124623367306</v>
      </c>
    </row>
    <row r="10" spans="1:29">
      <c r="A10">
        <v>49.961100000000002</v>
      </c>
      <c r="B10">
        <v>49.494199999999999</v>
      </c>
      <c r="C10">
        <v>48.8538</v>
      </c>
      <c r="D10">
        <v>49.328099999999999</v>
      </c>
      <c r="E10">
        <v>49.328099999999999</v>
      </c>
      <c r="F10">
        <v>48</v>
      </c>
      <c r="H10">
        <f t="shared" si="3"/>
        <v>49.5</v>
      </c>
      <c r="I10">
        <v>29.935199999999998</v>
      </c>
      <c r="J10">
        <v>23.045400000000001</v>
      </c>
      <c r="K10">
        <v>45.533799999999999</v>
      </c>
      <c r="L10">
        <v>4.7930299999999999</v>
      </c>
      <c r="M10">
        <v>29.6296</v>
      </c>
      <c r="O10">
        <f t="shared" si="4"/>
        <v>2970</v>
      </c>
      <c r="P10">
        <f t="shared" si="0"/>
        <v>1511.9997755151458</v>
      </c>
      <c r="Q10">
        <f>J10*4860/$I$23</f>
        <v>1164.0022323771593</v>
      </c>
      <c r="R10">
        <f t="shared" si="5"/>
        <v>2970</v>
      </c>
      <c r="S10">
        <f t="shared" si="1"/>
        <v>2378.7843914163755</v>
      </c>
      <c r="T10">
        <f>L10*4860/$K$23</f>
        <v>250.39827450356501</v>
      </c>
      <c r="U10">
        <f>M10*4860/$K$23</f>
        <v>1547.9145163353517</v>
      </c>
      <c r="W10">
        <v>2970</v>
      </c>
      <c r="X10">
        <f t="shared" si="6"/>
        <v>466.6665973812178</v>
      </c>
      <c r="Y10">
        <f t="shared" si="9"/>
        <v>359.25994826455531</v>
      </c>
      <c r="Z10">
        <v>2970</v>
      </c>
      <c r="AA10">
        <f t="shared" si="2"/>
        <v>734.19271340011585</v>
      </c>
      <c r="AB10">
        <f t="shared" si="8"/>
        <v>77.283418056655862</v>
      </c>
      <c r="AC10">
        <f t="shared" si="7"/>
        <v>477.75139393066411</v>
      </c>
    </row>
    <row r="11" spans="1:29">
      <c r="A11">
        <v>61.167299999999997</v>
      </c>
      <c r="C11">
        <v>60.711500000000001</v>
      </c>
      <c r="F11">
        <v>60</v>
      </c>
      <c r="H11">
        <f t="shared" si="3"/>
        <v>61.5</v>
      </c>
      <c r="I11">
        <v>30.410399999999999</v>
      </c>
      <c r="K11">
        <v>46.405200000000001</v>
      </c>
      <c r="O11">
        <f t="shared" si="4"/>
        <v>3690</v>
      </c>
      <c r="P11">
        <f t="shared" si="0"/>
        <v>1536.0016961077858</v>
      </c>
      <c r="R11">
        <f t="shared" si="5"/>
        <v>3690</v>
      </c>
      <c r="S11">
        <f t="shared" si="1"/>
        <v>2424.3082158869934</v>
      </c>
      <c r="W11">
        <v>3690</v>
      </c>
      <c r="X11">
        <f t="shared" si="6"/>
        <v>474.07459756413141</v>
      </c>
      <c r="Z11">
        <v>3690</v>
      </c>
      <c r="AA11">
        <f t="shared" si="2"/>
        <v>748.24327650833129</v>
      </c>
    </row>
    <row r="12" spans="1:29">
      <c r="A12">
        <v>73.307400000000001</v>
      </c>
      <c r="B12">
        <v>73.307400000000001</v>
      </c>
      <c r="C12">
        <v>73.043499999999995</v>
      </c>
      <c r="D12">
        <v>73.043499999999995</v>
      </c>
      <c r="F12">
        <v>72</v>
      </c>
      <c r="H12">
        <f t="shared" si="3"/>
        <v>73.5</v>
      </c>
      <c r="I12">
        <v>30.8855</v>
      </c>
      <c r="J12">
        <v>41.814300000000003</v>
      </c>
      <c r="K12">
        <v>46.841000000000001</v>
      </c>
      <c r="L12">
        <v>11.329000000000001</v>
      </c>
      <c r="O12">
        <f t="shared" si="4"/>
        <v>4410</v>
      </c>
      <c r="P12">
        <f t="shared" si="0"/>
        <v>1559.9985657912102</v>
      </c>
      <c r="Q12">
        <f>J12*4860/$I$23</f>
        <v>2112.0023321482058</v>
      </c>
      <c r="R12">
        <f t="shared" si="5"/>
        <v>4410</v>
      </c>
      <c r="S12">
        <f t="shared" si="1"/>
        <v>2447.0753523390194</v>
      </c>
      <c r="T12">
        <f>L12*4860/$K$23</f>
        <v>591.85151185176983</v>
      </c>
      <c r="W12">
        <v>4410</v>
      </c>
      <c r="X12">
        <f t="shared" si="6"/>
        <v>481.48103882444758</v>
      </c>
      <c r="Y12">
        <f t="shared" si="9"/>
        <v>651.85257165068083</v>
      </c>
      <c r="Z12">
        <v>4410</v>
      </c>
      <c r="AA12">
        <f t="shared" si="2"/>
        <v>755.27017047500601</v>
      </c>
      <c r="AB12">
        <f t="shared" si="8"/>
        <v>182.67021970733634</v>
      </c>
    </row>
    <row r="13" spans="1:29">
      <c r="A13">
        <v>85.447500000000005</v>
      </c>
      <c r="C13">
        <v>85.375500000000002</v>
      </c>
      <c r="F13">
        <v>84</v>
      </c>
      <c r="H13">
        <f t="shared" si="3"/>
        <v>85.5</v>
      </c>
      <c r="I13">
        <v>31.360700000000001</v>
      </c>
      <c r="K13">
        <v>47.058799999999998</v>
      </c>
      <c r="O13">
        <f t="shared" si="4"/>
        <v>5130</v>
      </c>
      <c r="P13">
        <f t="shared" si="0"/>
        <v>1584.0004863838503</v>
      </c>
      <c r="R13">
        <f t="shared" si="5"/>
        <v>5130</v>
      </c>
      <c r="S13">
        <f t="shared" si="1"/>
        <v>2458.4536963483151</v>
      </c>
      <c r="W13">
        <v>5130</v>
      </c>
      <c r="X13">
        <f t="shared" si="6"/>
        <v>488.88903900736125</v>
      </c>
      <c r="Z13">
        <v>5130</v>
      </c>
      <c r="AA13">
        <f t="shared" si="2"/>
        <v>758.78200504577626</v>
      </c>
    </row>
    <row r="14" spans="1:29">
      <c r="A14">
        <v>97.587500000000006</v>
      </c>
      <c r="B14">
        <v>97.120599999999996</v>
      </c>
      <c r="C14">
        <v>96.758899999999997</v>
      </c>
      <c r="D14">
        <v>96.758899999999997</v>
      </c>
      <c r="E14">
        <v>96.758899999999997</v>
      </c>
      <c r="F14">
        <v>96</v>
      </c>
      <c r="H14">
        <f t="shared" si="3"/>
        <v>97.5</v>
      </c>
      <c r="I14">
        <v>31.360700000000001</v>
      </c>
      <c r="J14">
        <v>50.367199999999997</v>
      </c>
      <c r="K14">
        <v>47.276699999999998</v>
      </c>
      <c r="L14">
        <v>14.379099999999999</v>
      </c>
      <c r="M14">
        <v>30.0654</v>
      </c>
      <c r="O14">
        <f t="shared" si="4"/>
        <v>5850</v>
      </c>
      <c r="P14">
        <f t="shared" si="0"/>
        <v>1584.0004863838503</v>
      </c>
      <c r="Q14">
        <f t="shared" ref="Q14:Q19" si="10">J14*4860/$I$23</f>
        <v>2544.0015464512162</v>
      </c>
      <c r="R14">
        <f t="shared" si="5"/>
        <v>5850</v>
      </c>
      <c r="S14">
        <f t="shared" si="1"/>
        <v>2469.8372645743284</v>
      </c>
      <c r="T14">
        <f>L14*4860/$K$23</f>
        <v>751.19534593236676</v>
      </c>
      <c r="U14">
        <f>M14*4860/$K$23</f>
        <v>1570.6816527873777</v>
      </c>
      <c r="W14">
        <v>5850</v>
      </c>
      <c r="X14">
        <f t="shared" si="6"/>
        <v>488.88903900736125</v>
      </c>
      <c r="Y14">
        <f t="shared" si="9"/>
        <v>785.18566248494324</v>
      </c>
      <c r="Z14">
        <v>5850</v>
      </c>
      <c r="AA14">
        <f t="shared" si="2"/>
        <v>762.29545202911368</v>
      </c>
      <c r="AB14">
        <f t="shared" si="8"/>
        <v>231.85041541122433</v>
      </c>
      <c r="AC14">
        <f t="shared" si="7"/>
        <v>484.77828789733883</v>
      </c>
    </row>
    <row r="15" spans="1:29">
      <c r="A15">
        <v>120.934</v>
      </c>
      <c r="B15">
        <v>120.934</v>
      </c>
      <c r="C15">
        <v>120.949</v>
      </c>
      <c r="D15">
        <v>120.474</v>
      </c>
      <c r="F15">
        <v>120</v>
      </c>
      <c r="H15">
        <f t="shared" si="3"/>
        <v>121.5</v>
      </c>
      <c r="I15">
        <v>31.598299999999998</v>
      </c>
      <c r="J15">
        <v>53.4557</v>
      </c>
      <c r="K15">
        <v>47.930300000000003</v>
      </c>
      <c r="L15">
        <v>14.379099999999999</v>
      </c>
      <c r="O15">
        <f t="shared" si="4"/>
        <v>7290</v>
      </c>
      <c r="P15">
        <f t="shared" si="0"/>
        <v>1596.0014466801701</v>
      </c>
      <c r="Q15">
        <f t="shared" si="10"/>
        <v>2699.9988775757297</v>
      </c>
      <c r="R15">
        <f t="shared" si="5"/>
        <v>7290</v>
      </c>
      <c r="S15">
        <f t="shared" si="1"/>
        <v>2503.9827450356506</v>
      </c>
      <c r="T15">
        <f>L15*4860/$K$23</f>
        <v>751.19534593236676</v>
      </c>
      <c r="W15">
        <v>7290</v>
      </c>
      <c r="X15">
        <f t="shared" si="6"/>
        <v>492.59303909881794</v>
      </c>
      <c r="Y15">
        <f t="shared" si="9"/>
        <v>833.33298690608945</v>
      </c>
      <c r="Z15">
        <v>7290</v>
      </c>
      <c r="AA15">
        <f t="shared" si="2"/>
        <v>772.83418056655876</v>
      </c>
      <c r="AB15">
        <f t="shared" si="8"/>
        <v>231.85041541122433</v>
      </c>
    </row>
    <row r="16" spans="1:29">
      <c r="A16">
        <v>145.214</v>
      </c>
      <c r="B16">
        <v>145.214</v>
      </c>
      <c r="C16">
        <v>144.66399999999999</v>
      </c>
      <c r="D16">
        <v>145.13800000000001</v>
      </c>
      <c r="F16">
        <v>144</v>
      </c>
      <c r="H16">
        <f t="shared" si="3"/>
        <v>145.5</v>
      </c>
      <c r="I16">
        <v>31.835899999999999</v>
      </c>
      <c r="J16">
        <v>56.306699999999999</v>
      </c>
      <c r="K16">
        <v>47.930300000000003</v>
      </c>
      <c r="L16">
        <v>14.379099999999999</v>
      </c>
      <c r="O16">
        <f t="shared" si="4"/>
        <v>8730</v>
      </c>
      <c r="P16">
        <f t="shared" si="0"/>
        <v>1608.0024069764902</v>
      </c>
      <c r="Q16">
        <f t="shared" si="10"/>
        <v>2844.0002993131384</v>
      </c>
      <c r="R16">
        <f t="shared" si="5"/>
        <v>8730</v>
      </c>
      <c r="S16">
        <f t="shared" si="1"/>
        <v>2503.9827450356506</v>
      </c>
      <c r="T16">
        <f>L16*4860/$K$23</f>
        <v>751.19534593236676</v>
      </c>
      <c r="W16">
        <v>8730</v>
      </c>
      <c r="X16">
        <f t="shared" si="6"/>
        <v>496.2970391902748</v>
      </c>
      <c r="Y16">
        <f t="shared" si="9"/>
        <v>877.77787015837612</v>
      </c>
      <c r="Z16">
        <v>8730</v>
      </c>
      <c r="AA16">
        <f t="shared" si="2"/>
        <v>772.83418056655876</v>
      </c>
      <c r="AB16">
        <f t="shared" si="8"/>
        <v>231.85041541122433</v>
      </c>
    </row>
    <row r="17" spans="1:29">
      <c r="A17">
        <v>169.02699999999999</v>
      </c>
      <c r="B17">
        <v>169.02699999999999</v>
      </c>
      <c r="C17">
        <v>168.85400000000001</v>
      </c>
      <c r="D17">
        <v>168.85400000000001</v>
      </c>
      <c r="F17">
        <v>168</v>
      </c>
      <c r="H17">
        <f t="shared" si="3"/>
        <v>169.5</v>
      </c>
      <c r="I17">
        <v>32.311</v>
      </c>
      <c r="J17">
        <v>62.721400000000003</v>
      </c>
      <c r="K17">
        <v>48.148099999999999</v>
      </c>
      <c r="L17">
        <v>14.379099999999999</v>
      </c>
      <c r="O17">
        <f t="shared" si="4"/>
        <v>10170</v>
      </c>
      <c r="P17">
        <f t="shared" si="0"/>
        <v>1631.9992766599146</v>
      </c>
      <c r="Q17">
        <f t="shared" si="10"/>
        <v>3168.0009727677007</v>
      </c>
      <c r="R17">
        <f t="shared" si="5"/>
        <v>10170</v>
      </c>
      <c r="S17">
        <f t="shared" si="1"/>
        <v>2515.3610890449463</v>
      </c>
      <c r="T17">
        <f>L17*4860/$K$23</f>
        <v>751.19534593236676</v>
      </c>
      <c r="W17">
        <v>10170</v>
      </c>
      <c r="X17">
        <f t="shared" si="6"/>
        <v>503.70348045059092</v>
      </c>
      <c r="Y17">
        <f t="shared" si="9"/>
        <v>977.7780780147225</v>
      </c>
      <c r="Z17">
        <v>10170</v>
      </c>
      <c r="AA17">
        <f t="shared" si="2"/>
        <v>776.34601513732912</v>
      </c>
      <c r="AB17">
        <f t="shared" si="8"/>
        <v>231.85041541122433</v>
      </c>
    </row>
    <row r="18" spans="1:29">
      <c r="B18">
        <v>192.374</v>
      </c>
      <c r="C18">
        <v>193.04300000000001</v>
      </c>
      <c r="D18">
        <v>193.04300000000001</v>
      </c>
      <c r="F18">
        <v>192</v>
      </c>
      <c r="H18">
        <f t="shared" si="3"/>
        <v>193.5</v>
      </c>
      <c r="J18">
        <v>63.909300000000002</v>
      </c>
      <c r="K18">
        <v>48.366</v>
      </c>
      <c r="L18">
        <v>14.379099999999999</v>
      </c>
      <c r="O18">
        <f t="shared" si="4"/>
        <v>11610</v>
      </c>
      <c r="Q18">
        <f t="shared" si="10"/>
        <v>3228.0007233400852</v>
      </c>
      <c r="R18">
        <f t="shared" si="5"/>
        <v>11610</v>
      </c>
      <c r="S18">
        <f t="shared" si="1"/>
        <v>2526.7446572709596</v>
      </c>
      <c r="T18">
        <f>L18*4860/$K$23</f>
        <v>751.19534593236676</v>
      </c>
      <c r="W18">
        <v>11610</v>
      </c>
      <c r="Y18">
        <f t="shared" si="9"/>
        <v>996.29651954940903</v>
      </c>
      <c r="Z18">
        <v>11610</v>
      </c>
      <c r="AA18">
        <f t="shared" si="2"/>
        <v>779.85946212066654</v>
      </c>
      <c r="AB18">
        <f t="shared" si="8"/>
        <v>231.85041541122433</v>
      </c>
    </row>
    <row r="19" spans="1:29">
      <c r="B19">
        <v>216.18700000000001</v>
      </c>
      <c r="D19">
        <v>217.233</v>
      </c>
      <c r="F19">
        <v>216</v>
      </c>
      <c r="H19">
        <f t="shared" si="3"/>
        <v>217.5</v>
      </c>
      <c r="J19">
        <v>63.909300000000002</v>
      </c>
      <c r="L19">
        <v>14.5969</v>
      </c>
      <c r="O19">
        <f t="shared" si="4"/>
        <v>13050</v>
      </c>
      <c r="Q19">
        <f t="shared" si="10"/>
        <v>3228.0007233400852</v>
      </c>
      <c r="R19">
        <f t="shared" si="5"/>
        <v>13050</v>
      </c>
      <c r="T19">
        <f>L19*4860/$K$23</f>
        <v>762.57368994166279</v>
      </c>
      <c r="W19">
        <v>13050</v>
      </c>
      <c r="Y19">
        <f t="shared" si="9"/>
        <v>996.29651954940903</v>
      </c>
      <c r="Z19">
        <v>13050</v>
      </c>
      <c r="AB19">
        <f t="shared" si="8"/>
        <v>235.36224998199469</v>
      </c>
    </row>
    <row r="21" spans="1:29">
      <c r="I21">
        <f>MAX(I3:I19)</f>
        <v>32.311</v>
      </c>
      <c r="J21">
        <f>MAX(J3:J19)</f>
        <v>63.909300000000002</v>
      </c>
      <c r="K21">
        <f>MAX(K3:K19)</f>
        <v>48.366</v>
      </c>
      <c r="L21">
        <f>MAX(L3:L19)</f>
        <v>14.5969</v>
      </c>
      <c r="M21">
        <f>MAX(M3:M19)</f>
        <v>30.0654</v>
      </c>
      <c r="P21">
        <f>MAX(P3:P19)</f>
        <v>1631.9992766599146</v>
      </c>
      <c r="Q21">
        <f>MAX(Q3:Q19)</f>
        <v>3228.0007233400852</v>
      </c>
      <c r="S21">
        <f>MAX(S3:S19)</f>
        <v>2526.7446572709596</v>
      </c>
      <c r="T21">
        <f>MAX(T3:T19)</f>
        <v>762.57368994166279</v>
      </c>
      <c r="U21">
        <f>MAX(U3:U19)</f>
        <v>1570.6816527873777</v>
      </c>
      <c r="X21">
        <f t="shared" ref="X21" si="11">P21*1500/$P$23</f>
        <v>503.70348045059092</v>
      </c>
      <c r="Y21">
        <f t="shared" ref="Y21" si="12">Q21*1500/$P$23</f>
        <v>996.29651954940903</v>
      </c>
      <c r="AA21">
        <f t="shared" ref="AA21" si="13">S21*1500/$P$23</f>
        <v>779.85946212066654</v>
      </c>
      <c r="AB21">
        <f t="shared" ref="AB21" si="14">T21*1500/$P$23</f>
        <v>235.36224998199469</v>
      </c>
      <c r="AC21">
        <f t="shared" ref="AC21" si="15">U21*1500/$P$23</f>
        <v>484.77828789733883</v>
      </c>
    </row>
    <row r="23" spans="1:29">
      <c r="I23">
        <f>I21+J21</f>
        <v>96.220300000000009</v>
      </c>
      <c r="K23">
        <f>K21+L21+M21</f>
        <v>93.028300000000002</v>
      </c>
      <c r="P23">
        <f>P21+Q21</f>
        <v>4860</v>
      </c>
      <c r="S23">
        <f>S21+T21+U21</f>
        <v>4860</v>
      </c>
      <c r="X23">
        <f t="shared" ref="X23" si="16">P23*1500/$P$23</f>
        <v>1500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2013-03-13T02:31:44Z</dcterms:created>
  <dcterms:modified xsi:type="dcterms:W3CDTF">2014-01-21T07:37:34Z</dcterms:modified>
</cp:coreProperties>
</file>