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codeName="ThisWorkbook" autoCompressPictures="0"/>
  <bookViews>
    <workbookView xWindow="-38400" yWindow="-440" windowWidth="19200" windowHeight="2160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 l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</calcChain>
</file>

<file path=xl/sharedStrings.xml><?xml version="1.0" encoding="utf-8"?>
<sst xmlns="http://schemas.openxmlformats.org/spreadsheetml/2006/main" count="360" uniqueCount="132">
  <si>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</si>
  <si>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</si>
  <si>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</si>
  <si>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</si>
  <si>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</si>
  <si>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</si>
  <si>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</si>
  <si>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</si>
  <si>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</si>
  <si>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</si>
  <si>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</si>
  <si>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</si>
  <si>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</si>
  <si>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</si>
  <si>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</si>
  <si>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</si>
  <si>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</si>
  <si>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</si>
  <si>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</si>
  <si>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</si>
  <si>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</si>
  <si>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</si>
  <si>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</si>
  <si>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</si>
  <si>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</si>
  <si>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</si>
  <si>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</si>
  <si>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</si>
  <si>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</si>
  <si>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</si>
  <si>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</si>
  <si>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</si>
  <si>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</si>
  <si>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</si>
  <si>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</si>
  <si>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</si>
  <si>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</si>
  <si>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</si>
  <si>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</si>
  <si>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</si>
  <si>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</si>
  <si>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</si>
  <si>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</si>
  <si>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</si>
  <si>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</si>
  <si>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</si>
  <si>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</si>
  <si>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</si>
  <si>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</si>
  <si>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</si>
  <si>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</si>
  <si>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</si>
  <si>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</si>
  <si>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</si>
  <si>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</si>
  <si>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</si>
  <si>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</si>
  <si>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</si>
  <si>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</si>
  <si>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</si>
  <si>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</si>
  <si>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</si>
  <si>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</si>
  <si>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</si>
  <si>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</si>
  <si>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</si>
  <si>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</si>
  <si>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</si>
  <si>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</si>
  <si>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</si>
  <si>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</si>
  <si>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</si>
  <si>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</si>
  <si>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</si>
  <si>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</si>
  <si>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</si>
  <si>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</si>
  <si>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</si>
  <si>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</si>
  <si>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</si>
  <si>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</si>
  <si>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</si>
  <si>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</si>
  <si>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</si>
  <si>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</si>
  <si>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</si>
  <si>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</si>
  <si>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</si>
  <si>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</si>
  <si>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</si>
  <si>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</si>
  <si>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</si>
  <si>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</si>
  <si>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</si>
  <si>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</si>
  <si>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</si>
  <si>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</si>
  <si>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</si>
  <si>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</si>
  <si>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</si>
  <si>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</si>
  <si>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</si>
  <si>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</si>
  <si>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</si>
  <si>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</si>
  <si>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</si>
  <si>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</si>
  <si>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</si>
  <si>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</si>
  <si>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</si>
  <si>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</si>
  <si>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</si>
  <si>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</si>
  <si>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</si>
  <si>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</si>
  <si>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</si>
  <si>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</si>
  <si>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</si>
  <si>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-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</si>
  <si>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</si>
  <si>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</si>
  <si>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</si>
  <si>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</si>
  <si>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</si>
  <si>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</si>
  <si>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</si>
  <si>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5-hydroxylansoprazole</t>
  </si>
  <si>
    <t>Met 2</t>
    <phoneticPr fontId="1"/>
  </si>
  <si>
    <t>lansoprazole sulfone</t>
  </si>
  <si>
    <t>-</t>
    <phoneticPr fontId="1"/>
  </si>
  <si>
    <t>2C19</t>
    <phoneticPr fontId="1"/>
  </si>
  <si>
    <t>Tateno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</si>
</sst>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4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49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47" activePane="bottomRight" state="frozen"/>
      <selection pane="topRight" activeCell="D1" sqref="D1"/>
      <selection pane="bottomLeft" activeCell="A7" sqref="A7"/>
      <selection pane="bottomRight" activeCell="F60" sqref="F60:L60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122</v>
      </c>
      <c r="G2" s="13" t="s">
        <v>125</v>
      </c>
      <c r="H2" s="20" t="s">
        <v>123</v>
      </c>
      <c r="J2" s="13" t="s">
        <v>124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24</v>
      </c>
      <c r="E16" s="26" t="s">
        <v>72</v>
      </c>
      <c r="F16" s="53"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88</v>
      </c>
      <c r="B20" s="29" t="s">
        <v>68</v>
      </c>
      <c r="C20" s="26">
        <f t="shared" si="0"/>
        <v>15</v>
      </c>
      <c r="D20" s="28" t="s">
        <v>92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25" t="s">
        <v>44</v>
      </c>
      <c r="B21" s="59" t="s">
        <v>130</v>
      </c>
      <c r="C21" s="26">
        <f t="shared" si="0"/>
        <v>16</v>
      </c>
      <c r="D21" s="28" t="s">
        <v>25</v>
      </c>
      <c r="E21" s="26" t="s">
        <v>106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126</v>
      </c>
      <c r="B22" s="59" t="s">
        <v>68</v>
      </c>
      <c r="C22" s="26">
        <f t="shared" si="0"/>
        <v>17</v>
      </c>
      <c r="D22" s="28" t="s">
        <v>26</v>
      </c>
      <c r="E22" s="26" t="s">
        <v>106</v>
      </c>
      <c r="F22" s="57">
        <v>0.1</v>
      </c>
      <c r="G22" s="57">
        <v>10</v>
      </c>
      <c r="H22" s="57">
        <v>1</v>
      </c>
      <c r="I22" s="57">
        <v>0</v>
      </c>
      <c r="J22" s="57">
        <v>0</v>
      </c>
      <c r="K22" s="57">
        <v>1</v>
      </c>
      <c r="L22" s="57">
        <v>1</v>
      </c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118</v>
      </c>
      <c r="C23" s="26">
        <f t="shared" si="0"/>
        <v>18</v>
      </c>
      <c r="D23" s="28" t="s">
        <v>27</v>
      </c>
      <c r="E23" s="26" t="s">
        <v>106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79</v>
      </c>
      <c r="C24" s="26">
        <f t="shared" si="0"/>
        <v>19</v>
      </c>
      <c r="D24" s="28" t="s">
        <v>82</v>
      </c>
      <c r="E24" s="26" t="s">
        <v>106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127</v>
      </c>
      <c r="B25" s="29" t="str">
        <f>B21</f>
        <v>2C19</v>
      </c>
      <c r="C25" s="26">
        <f t="shared" si="0"/>
        <v>20</v>
      </c>
      <c r="D25" s="28" t="s">
        <v>28</v>
      </c>
      <c r="E25" s="26" t="s">
        <v>106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128</v>
      </c>
      <c r="B26" s="29" t="str">
        <f t="shared" ref="B26:B35" si="1">B22</f>
        <v>3A4</v>
      </c>
      <c r="C26" s="26">
        <f t="shared" si="0"/>
        <v>21</v>
      </c>
      <c r="D26" s="28" t="s">
        <v>29</v>
      </c>
      <c r="E26" s="26" t="s">
        <v>106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30</v>
      </c>
      <c r="E27" s="26" t="s">
        <v>106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83</v>
      </c>
      <c r="E28" s="26" t="s">
        <v>106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50</v>
      </c>
      <c r="B29" s="29" t="str">
        <f t="shared" si="1"/>
        <v>2C19</v>
      </c>
      <c r="C29" s="26">
        <f t="shared" si="0"/>
        <v>24</v>
      </c>
      <c r="D29" s="28" t="s">
        <v>31</v>
      </c>
      <c r="E29" s="26" t="s">
        <v>106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129</v>
      </c>
      <c r="B30" s="29" t="str">
        <f t="shared" si="1"/>
        <v>3A4</v>
      </c>
      <c r="C30" s="26">
        <f t="shared" si="0"/>
        <v>25</v>
      </c>
      <c r="D30" s="28" t="s">
        <v>32</v>
      </c>
      <c r="E30" s="26" t="s">
        <v>106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33</v>
      </c>
      <c r="E31" s="26" t="s">
        <v>106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84</v>
      </c>
      <c r="E32" s="26" t="s">
        <v>106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104</v>
      </c>
      <c r="B33" s="29" t="str">
        <f t="shared" si="1"/>
        <v>2C19</v>
      </c>
      <c r="C33" s="26">
        <f t="shared" si="0"/>
        <v>28</v>
      </c>
      <c r="D33" s="25" t="str">
        <f>CONCATENATE("CL_",B33)</f>
        <v>CL_2C19</v>
      </c>
      <c r="E33" s="26" t="s">
        <v>106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3A4</v>
      </c>
      <c r="C34" s="26">
        <f t="shared" si="0"/>
        <v>29</v>
      </c>
      <c r="D34" s="25" t="str">
        <f>CONCATENATE("CL_",B34)</f>
        <v>CL_3A4</v>
      </c>
      <c r="E34" s="26" t="s">
        <v>106</v>
      </c>
      <c r="F34" s="57">
        <v>0.1</v>
      </c>
      <c r="G34" s="57">
        <v>10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106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103</v>
      </c>
      <c r="B36" s="29" t="s">
        <v>100</v>
      </c>
      <c r="C36" s="26">
        <f t="shared" si="0"/>
        <v>31</v>
      </c>
      <c r="D36" s="27" t="s">
        <v>99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107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7" t="s">
        <v>35</v>
      </c>
      <c r="E41" s="26"/>
      <c r="F41" s="53">
        <v>0</v>
      </c>
      <c r="G41" s="53">
        <v>0</v>
      </c>
      <c r="H41" s="53">
        <v>0</v>
      </c>
      <c r="I41" s="53"/>
      <c r="J41" s="53"/>
      <c r="K41" s="53"/>
      <c r="L41" s="53"/>
      <c r="M41" s="21"/>
      <c r="N41" s="21"/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89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114</v>
      </c>
      <c r="Q46" s="7">
        <v>41</v>
      </c>
      <c r="R46" s="13" t="s">
        <v>39</v>
      </c>
      <c r="S46" s="13">
        <v>0</v>
      </c>
      <c r="T46" s="13">
        <v>0</v>
      </c>
      <c r="U46" s="13" t="s">
        <v>115</v>
      </c>
      <c r="V46" s="13">
        <v>0</v>
      </c>
    </row>
    <row r="47" spans="1:22">
      <c r="A47" s="31" t="str">
        <f>A22</f>
        <v>5-hydroxylansoprazole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67</v>
      </c>
      <c r="E51" s="32" t="s">
        <v>72</v>
      </c>
      <c r="F51" s="53">
        <f>(30000/70)*0.092/(0.56*177.5)</f>
        <v>0.39666570853693583</v>
      </c>
      <c r="G51" s="53">
        <v>0</v>
      </c>
      <c r="H51" s="53">
        <v>0</v>
      </c>
      <c r="I51" s="53"/>
      <c r="J51" s="53"/>
      <c r="K51" s="53"/>
      <c r="L51" s="53"/>
      <c r="M51" s="21"/>
      <c r="N51" s="21" t="s">
        <v>131</v>
      </c>
      <c r="O51" s="47"/>
      <c r="Q51" s="13">
        <v>46</v>
      </c>
      <c r="R51" s="13" t="s">
        <v>40</v>
      </c>
      <c r="S51" s="13">
        <v>1</v>
      </c>
      <c r="T51" s="13" t="s">
        <v>116</v>
      </c>
      <c r="U51" s="13">
        <v>0</v>
      </c>
      <c r="V51" s="13">
        <v>0</v>
      </c>
    </row>
    <row r="52" spans="1:22">
      <c r="A52" s="31"/>
      <c r="B52" s="35" t="str">
        <f>B21</f>
        <v>2C19</v>
      </c>
      <c r="C52" s="32">
        <f t="shared" si="0"/>
        <v>47</v>
      </c>
      <c r="D52" s="33" t="s">
        <v>85</v>
      </c>
      <c r="E52" s="32" t="s">
        <v>34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3A4</v>
      </c>
      <c r="C53" s="32">
        <f t="shared" si="0"/>
        <v>48</v>
      </c>
      <c r="D53" s="33" t="s">
        <v>86</v>
      </c>
      <c r="E53" s="32" t="s">
        <v>34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87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103</v>
      </c>
      <c r="B55" s="35" t="s">
        <v>100</v>
      </c>
      <c r="C55" s="32">
        <f t="shared" si="0"/>
        <v>50</v>
      </c>
      <c r="D55" s="54" t="s">
        <v>99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v>0.148571429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113</v>
      </c>
      <c r="Q56" s="7">
        <v>51</v>
      </c>
      <c r="R56" s="13" t="s">
        <v>39</v>
      </c>
      <c r="S56" s="13">
        <v>0</v>
      </c>
      <c r="T56" s="13">
        <v>0</v>
      </c>
      <c r="U56" s="13" t="s">
        <v>108</v>
      </c>
      <c r="V56" s="13">
        <v>0</v>
      </c>
    </row>
    <row r="57" spans="1:22">
      <c r="A57" s="25" t="str">
        <f>A26</f>
        <v>lansoprazole sulfone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67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40</v>
      </c>
      <c r="S61" s="13">
        <v>1</v>
      </c>
      <c r="T61" s="13" t="s">
        <v>117</v>
      </c>
      <c r="U61" s="13">
        <v>0</v>
      </c>
      <c r="V61" s="13">
        <v>0</v>
      </c>
    </row>
    <row r="62" spans="1:22">
      <c r="A62" s="29"/>
      <c r="B62" s="29" t="str">
        <f>B21</f>
        <v>2C19</v>
      </c>
      <c r="C62" s="26">
        <f t="shared" si="0"/>
        <v>57</v>
      </c>
      <c r="D62" s="28" t="s">
        <v>85</v>
      </c>
      <c r="E62" s="26" t="s">
        <v>106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3A4</v>
      </c>
      <c r="C63" s="26">
        <f t="shared" si="0"/>
        <v>58</v>
      </c>
      <c r="D63" s="28" t="s">
        <v>86</v>
      </c>
      <c r="E63" s="26" t="s">
        <v>106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87</v>
      </c>
      <c r="E64" s="26" t="s">
        <v>106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102</v>
      </c>
      <c r="B65" s="29" t="s">
        <v>34</v>
      </c>
      <c r="C65" s="26">
        <f t="shared" si="0"/>
        <v>60</v>
      </c>
      <c r="D65" s="28" t="s">
        <v>101</v>
      </c>
      <c r="E65" s="26" t="s">
        <v>105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2C19</v>
      </c>
      <c r="C72" s="32">
        <f t="shared" si="4"/>
        <v>67</v>
      </c>
      <c r="D72" s="33" t="s">
        <v>85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3A4</v>
      </c>
      <c r="C73" s="32">
        <f t="shared" si="4"/>
        <v>68</v>
      </c>
      <c r="D73" s="33" t="s">
        <v>86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87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103</v>
      </c>
      <c r="B75" s="35" t="s">
        <v>100</v>
      </c>
      <c r="C75" s="32">
        <f t="shared" si="4"/>
        <v>70</v>
      </c>
      <c r="D75" s="54" t="s">
        <v>99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109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93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94</v>
      </c>
      <c r="E85" s="26" t="s">
        <v>95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110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93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94</v>
      </c>
      <c r="E95" s="32" t="s">
        <v>95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369.37</v>
      </c>
    </row>
    <row r="96" spans="1:17">
      <c r="A96" s="31" t="s">
        <v>44</v>
      </c>
      <c r="B96" s="31" t="str">
        <f>A22</f>
        <v>5-hydroxylansoprazole</v>
      </c>
      <c r="C96" s="32">
        <f t="shared" si="4"/>
        <v>91</v>
      </c>
      <c r="D96" s="33" t="s">
        <v>91</v>
      </c>
      <c r="E96" s="32" t="s">
        <v>35</v>
      </c>
      <c r="F96" s="53">
        <f>N96/N95</f>
        <v>1.0433169992148794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385.37</v>
      </c>
      <c r="O96" s="62"/>
    </row>
    <row r="97" spans="1:15">
      <c r="A97" s="31" t="s">
        <v>49</v>
      </c>
      <c r="B97" s="31" t="str">
        <f>A26</f>
        <v>lansoprazole sulfone</v>
      </c>
      <c r="C97" s="32">
        <f>C96+1</f>
        <v>92</v>
      </c>
      <c r="D97" s="33" t="s">
        <v>91</v>
      </c>
      <c r="E97" s="32" t="s">
        <v>35</v>
      </c>
      <c r="F97" s="53">
        <f>N97/N95</f>
        <v>1.0433169992148794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385.37</v>
      </c>
      <c r="O97" s="62"/>
    </row>
    <row r="98" spans="1:15">
      <c r="A98" s="31" t="s">
        <v>50</v>
      </c>
      <c r="B98" s="31" t="str">
        <f>A30</f>
        <v>-</v>
      </c>
      <c r="C98" s="32">
        <f>C97+1</f>
        <v>93</v>
      </c>
      <c r="D98" s="33" t="s">
        <v>91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90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90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109</v>
      </c>
      <c r="B101" s="38" t="str">
        <f>B21</f>
        <v>2C19</v>
      </c>
      <c r="C101" s="26">
        <f t="shared" ref="C101" si="6">C100+1</f>
        <v>96</v>
      </c>
      <c r="D101" s="28" t="s">
        <v>96</v>
      </c>
      <c r="E101" s="26" t="s">
        <v>112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3A4</v>
      </c>
      <c r="C102" s="26">
        <f t="shared" ref="C102:C115" si="7">C101+1</f>
        <v>97</v>
      </c>
      <c r="D102" s="28" t="s">
        <v>97</v>
      </c>
      <c r="E102" s="26" t="s">
        <v>112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98</v>
      </c>
      <c r="E103" s="26" t="s">
        <v>112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MBI_2C19</v>
      </c>
      <c r="C104" s="26">
        <f t="shared" si="7"/>
        <v>99</v>
      </c>
      <c r="D104" s="28" t="s">
        <v>119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MBI_3A4</v>
      </c>
      <c r="C105" s="26">
        <f t="shared" si="7"/>
        <v>100</v>
      </c>
      <c r="D105" s="28" t="s">
        <v>120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121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111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110</v>
      </c>
      <c r="B108" s="38" t="str">
        <f>B101</f>
        <v>2C19</v>
      </c>
      <c r="C108" s="26">
        <f t="shared" si="7"/>
        <v>103</v>
      </c>
      <c r="D108" s="28" t="s">
        <v>96</v>
      </c>
      <c r="E108" s="26" t="s">
        <v>112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3A4</v>
      </c>
      <c r="C109" s="26">
        <f t="shared" si="7"/>
        <v>104</v>
      </c>
      <c r="D109" s="28" t="s">
        <v>97</v>
      </c>
      <c r="E109" s="26" t="s">
        <v>112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98</v>
      </c>
      <c r="E110" s="26" t="s">
        <v>112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MBI_2C19</v>
      </c>
      <c r="C111" s="26">
        <f t="shared" si="7"/>
        <v>106</v>
      </c>
      <c r="D111" s="28" t="s">
        <v>119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MBI_3A4</v>
      </c>
      <c r="C112" s="26">
        <f t="shared" si="7"/>
        <v>107</v>
      </c>
      <c r="D112" s="28" t="s">
        <v>120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121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2013-10-30T06:25:33Z</dcterms:modified>
</cp:coreProperties>
</file>