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date1904="1" showInkAnnotation="0" codeName="ThisWorkbook" autoCompressPictures="0"/>
  <bookViews>
    <workbookView xWindow="-25600" yWindow="-440" windowWidth="12800" windowHeight="2048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7" i="1" l="1"/>
  <c r="B31" i="1"/>
  <c r="B35" i="1"/>
  <c r="D35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B26" i="1"/>
  <c r="B30" i="1"/>
  <c r="B34" i="1"/>
  <c r="D34" i="1"/>
  <c r="B25" i="1"/>
  <c r="B29" i="1"/>
  <c r="B33" i="1"/>
  <c r="D33" i="1"/>
  <c r="B28" i="1"/>
  <c r="B32" i="1"/>
  <c r="N51" i="1"/>
  <c r="F56" i="1"/>
  <c r="F46" i="1"/>
  <c r="F9" i="1"/>
  <c r="F51" i="1"/>
  <c r="F16" i="1"/>
  <c r="N41" i="1"/>
  <c r="B114" i="1"/>
  <c r="B103" i="1"/>
  <c r="B106" i="1"/>
  <c r="B113" i="1"/>
  <c r="B102" i="1"/>
  <c r="B105" i="1"/>
  <c r="B112" i="1"/>
  <c r="B101" i="1"/>
  <c r="B104" i="1"/>
  <c r="B111" i="1"/>
  <c r="B110" i="1"/>
  <c r="B109" i="1"/>
  <c r="B108" i="1"/>
  <c r="F97" i="1"/>
  <c r="F96" i="1"/>
  <c r="N5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N86" i="1"/>
  <c r="B98" i="1"/>
  <c r="B97" i="1"/>
  <c r="B96" i="1"/>
  <c r="N76" i="1"/>
  <c r="N46" i="1"/>
  <c r="N9" i="1"/>
  <c r="N7" i="1"/>
  <c r="N6" i="1"/>
  <c r="C115" i="1"/>
</calcChain>
</file>

<file path=xl/sharedStrings.xml><?xml version="1.0" encoding="utf-8"?>
<sst xmlns="http://schemas.openxmlformats.org/spreadsheetml/2006/main" count="369" uniqueCount="142">
  <si>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</si>
  <si>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</si>
  <si>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</si>
  <si>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</si>
  <si>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</si>
  <si>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</si>
  <si>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</si>
  <si>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</si>
  <si>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</si>
  <si>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</si>
  <si>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</si>
  <si>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</si>
  <si>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</si>
  <si>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</si>
  <si>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</si>
  <si>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</si>
  <si>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</si>
  <si>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</si>
  <si>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</si>
  <si>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</si>
  <si>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</si>
  <si>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</si>
  <si>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</si>
  <si>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</si>
  <si>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</si>
  <si>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</si>
  <si>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</si>
  <si>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</si>
  <si>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</si>
  <si>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</si>
  <si>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</si>
  <si>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</si>
  <si>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</si>
  <si>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</si>
  <si>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</si>
  <si>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</si>
  <si>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</si>
  <si>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</si>
  <si>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</si>
  <si>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</si>
  <si>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</si>
  <si>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</si>
  <si>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</si>
  <si>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</si>
  <si>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</si>
  <si>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</si>
  <si>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</si>
  <si>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</si>
  <si>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</si>
  <si>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</si>
  <si>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</si>
  <si>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</si>
  <si>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</si>
  <si>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</si>
  <si>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</si>
  <si>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</si>
  <si>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</si>
  <si>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</si>
  <si>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CLr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</si>
  <si>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</si>
  <si>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</si>
  <si>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</si>
  <si>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</si>
  <si>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</si>
  <si>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</si>
  <si>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</si>
  <si>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</si>
  <si>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</si>
  <si>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</si>
  <si>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</si>
  <si>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Met 2</t>
    <phoneticPr fontId="1"/>
  </si>
  <si>
    <t>Met 3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</si>
  <si>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</si>
  <si>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</si>
  <si>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</si>
  <si>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</si>
  <si>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</si>
  <si>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</si>
  <si>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</si>
  <si>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</si>
  <si>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</si>
  <si>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</si>
  <si>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</si>
  <si>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</si>
  <si>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</si>
  <si>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</si>
  <si>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</si>
  <si>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</si>
  <si>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</si>
  <si>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</si>
  <si>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</si>
  <si>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</si>
  <si>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</si>
  <si>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</si>
  <si>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</si>
  <si>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</si>
  <si>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</si>
  <si>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</si>
  <si>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</si>
  <si>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</si>
  <si>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</si>
  <si>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</si>
  <si>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</si>
  <si>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</si>
  <si>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</si>
  <si>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</si>
  <si>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</si>
  <si>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</si>
  <si>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</si>
  <si>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</si>
  <si>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</si>
  <si>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2C19</t>
    <phoneticPr fontId="1"/>
  </si>
  <si>
    <t>Qr</t>
    <phoneticPr fontId="1"/>
  </si>
  <si>
    <t>L/hr/kg</t>
    <phoneticPr fontId="1"/>
  </si>
  <si>
    <t>CLr (int)</t>
  </si>
  <si>
    <t>L/hr/kg</t>
    <phoneticPr fontId="1"/>
  </si>
  <si>
    <t>CLr (int)</t>
    <phoneticPr fontId="1"/>
  </si>
  <si>
    <t>5-hydroxy</t>
  </si>
  <si>
    <t>2C19</t>
  </si>
  <si>
    <t>3A4</t>
  </si>
  <si>
    <t>sulfone</t>
  </si>
  <si>
    <t>5OH</t>
    <phoneticPr fontId="1"/>
  </si>
  <si>
    <t>fm,CYP1 in Met 1</t>
    <phoneticPr fontId="1"/>
  </si>
  <si>
    <t>Sulfone</t>
    <phoneticPr fontId="1"/>
  </si>
  <si>
    <t>fm,CYP1 in Met 2</t>
    <phoneticPr fontId="1"/>
  </si>
  <si>
    <t>fm,CYP1 in Met 3</t>
    <phoneticPr fontId="1"/>
  </si>
  <si>
    <t>other</t>
    <phoneticPr fontId="1"/>
  </si>
  <si>
    <t>3A</t>
    <phoneticPr fontId="1"/>
  </si>
  <si>
    <t>fm,CYP2 in Met 2</t>
    <phoneticPr fontId="1"/>
  </si>
  <si>
    <t>fm,CYP3 in Met 1</t>
    <phoneticPr fontId="1"/>
  </si>
  <si>
    <t>fm,CYP3 in Met 2</t>
    <phoneticPr fontId="1"/>
  </si>
  <si>
    <t>CL_CYP3,other/CLother,other</t>
    <phoneticPr fontId="1"/>
  </si>
  <si>
    <t>Clmet/Clother</t>
    <phoneticPr fontId="1"/>
  </si>
  <si>
    <t>fm,CYP3 in Met 3</t>
    <phoneticPr fontId="1"/>
  </si>
  <si>
    <t>-</t>
    <phoneticPr fontId="1"/>
  </si>
  <si>
    <t>CL_CYP1,other/CLother,other</t>
    <phoneticPr fontId="1"/>
  </si>
  <si>
    <t>fm,CYP2 in Met 1</t>
    <phoneticPr fontId="1"/>
  </si>
  <si>
    <t>-</t>
    <phoneticPr fontId="1"/>
  </si>
  <si>
    <t>-</t>
    <phoneticPr fontId="1"/>
  </si>
  <si>
    <t>fm,CYP2 in Met 3</t>
    <phoneticPr fontId="1"/>
  </si>
  <si>
    <t>CL_CYP2,other/CLother,other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</si>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</sst>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0" fontId="0" fillId="0" borderId="0" xfId="0" applyAlignment="1">
      <alignment horizontal="center" vertical="center"/>
    </xf>
  </cellXfs>
  <cellStyles count="15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9" activePane="bottomRight" state="frozen"/>
      <selection pane="topRight" activeCell="D1" sqref="D1"/>
      <selection pane="bottomLeft" activeCell="A7" sqref="A7"/>
      <selection pane="bottomRight" activeCell="A21" sqref="A21:L35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4" width="9.5" style="14"/>
    <col min="15" max="15" width="10" style="14" bestFit="1" customWidth="1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0</v>
      </c>
      <c r="I1" s="13">
        <v>0</v>
      </c>
      <c r="J1" s="13">
        <v>10</v>
      </c>
      <c r="K1" s="13">
        <v>1000</v>
      </c>
      <c r="O1" s="15"/>
      <c r="R1" s="8"/>
    </row>
    <row r="2" spans="1:24">
      <c r="C2" s="11"/>
      <c r="D2" s="11"/>
      <c r="E2" s="13" t="s">
        <v>14</v>
      </c>
      <c r="F2" s="20" t="s">
        <v>107</v>
      </c>
      <c r="G2" s="13" t="s">
        <v>110</v>
      </c>
      <c r="H2" s="20" t="s">
        <v>108</v>
      </c>
      <c r="J2" s="13" t="s">
        <v>109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45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46</v>
      </c>
      <c r="G5" s="13" t="s">
        <v>47</v>
      </c>
      <c r="H5" s="13" t="s">
        <v>11</v>
      </c>
      <c r="I5" s="13" t="s">
        <v>51</v>
      </c>
      <c r="J5" s="13" t="s">
        <v>52</v>
      </c>
      <c r="K5" s="13" t="s">
        <v>48</v>
      </c>
      <c r="L5" s="13" t="s">
        <v>49</v>
      </c>
      <c r="N5" s="14" t="s">
        <v>50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60</v>
      </c>
      <c r="B6" s="22"/>
      <c r="C6" s="23">
        <v>1</v>
      </c>
      <c r="D6" s="24" t="s">
        <v>20</v>
      </c>
      <c r="E6" s="23" t="s">
        <v>63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69</v>
      </c>
      <c r="P6" s="17" t="s">
        <v>28</v>
      </c>
      <c r="Q6" s="2">
        <v>1</v>
      </c>
      <c r="R6" s="2" t="s">
        <v>30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68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69</v>
      </c>
      <c r="Q7" s="13">
        <v>2</v>
      </c>
      <c r="R7" s="13" t="s">
        <v>32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33</v>
      </c>
      <c r="S8" s="13">
        <v>0</v>
      </c>
      <c r="T8" s="13">
        <v>0</v>
      </c>
      <c r="U8" s="13" t="s">
        <v>42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68</v>
      </c>
      <c r="F9" s="53">
        <f>I9*1.1</f>
        <v>8.1714285400000003E-2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69</v>
      </c>
      <c r="Q9" s="7">
        <v>4</v>
      </c>
      <c r="R9" s="13" t="s">
        <v>34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53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39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37</v>
      </c>
      <c r="E11" s="26" t="s">
        <v>53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31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54</v>
      </c>
      <c r="E12" s="26" t="s">
        <v>64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26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27</v>
      </c>
      <c r="E13" s="26" t="s">
        <v>65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26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63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26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67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26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116</v>
      </c>
      <c r="E16" s="26" t="s">
        <v>113</v>
      </c>
      <c r="F16" s="53">
        <f>$F$41*N16/($F$41-N16)</f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>
        <v>0</v>
      </c>
      <c r="O16" s="21">
        <v>15608563</v>
      </c>
      <c r="P16" s="17" t="s">
        <v>35</v>
      </c>
      <c r="Q16" s="13">
        <v>11</v>
      </c>
      <c r="R16" s="13" t="s">
        <v>30</v>
      </c>
      <c r="S16" s="13">
        <v>0</v>
      </c>
      <c r="T16" s="13">
        <v>0</v>
      </c>
      <c r="U16" s="13" t="s">
        <v>44</v>
      </c>
      <c r="V16" s="13">
        <v>0</v>
      </c>
    </row>
    <row r="17" spans="1:22">
      <c r="A17" s="25" t="s">
        <v>35</v>
      </c>
      <c r="B17" s="29" t="s">
        <v>59</v>
      </c>
      <c r="C17" s="26">
        <f t="shared" si="0"/>
        <v>12</v>
      </c>
      <c r="D17" s="28" t="s">
        <v>55</v>
      </c>
      <c r="E17" s="26" t="s">
        <v>67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32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70</v>
      </c>
      <c r="B18" s="29" t="s">
        <v>59</v>
      </c>
      <c r="C18" s="26">
        <f t="shared" si="0"/>
        <v>13</v>
      </c>
      <c r="D18" s="28" t="s">
        <v>56</v>
      </c>
      <c r="E18" s="26" t="s">
        <v>67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33</v>
      </c>
      <c r="S18" s="19">
        <v>1</v>
      </c>
      <c r="T18" s="19">
        <v>0</v>
      </c>
      <c r="U18" s="13" t="s">
        <v>42</v>
      </c>
      <c r="V18" s="19">
        <v>0</v>
      </c>
    </row>
    <row r="19" spans="1:22">
      <c r="A19" s="30" t="s">
        <v>71</v>
      </c>
      <c r="B19" s="29" t="s">
        <v>59</v>
      </c>
      <c r="C19" s="26">
        <f t="shared" si="0"/>
        <v>14</v>
      </c>
      <c r="D19" s="28" t="s">
        <v>57</v>
      </c>
      <c r="E19" s="26" t="s">
        <v>67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34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75</v>
      </c>
      <c r="B20" s="29" t="s">
        <v>59</v>
      </c>
      <c r="C20" s="26">
        <f t="shared" si="0"/>
        <v>15</v>
      </c>
      <c r="D20" s="28" t="s">
        <v>79</v>
      </c>
      <c r="E20" s="26" t="s">
        <v>67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38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111</v>
      </c>
      <c r="B21" s="59" t="s">
        <v>121</v>
      </c>
      <c r="C21" s="26">
        <f t="shared" si="0"/>
        <v>16</v>
      </c>
      <c r="D21" s="28" t="s">
        <v>122</v>
      </c>
      <c r="E21" s="26" t="s">
        <v>134</v>
      </c>
      <c r="F21" s="57">
        <v>0.8</v>
      </c>
      <c r="G21" s="57">
        <v>0</v>
      </c>
      <c r="H21" s="56">
        <v>0</v>
      </c>
      <c r="I21" s="56"/>
      <c r="J21" s="56"/>
      <c r="K21" s="56"/>
      <c r="L21" s="56"/>
      <c r="M21" s="21"/>
      <c r="N21" s="21"/>
      <c r="O21" s="49"/>
      <c r="Q21" s="7">
        <v>16</v>
      </c>
      <c r="R21" s="19" t="s">
        <v>25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/>
      <c r="B22" s="59" t="s">
        <v>123</v>
      </c>
      <c r="C22" s="26">
        <f t="shared" si="0"/>
        <v>17</v>
      </c>
      <c r="D22" s="28" t="s">
        <v>124</v>
      </c>
      <c r="E22" s="26" t="s">
        <v>134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26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134</v>
      </c>
      <c r="C23" s="26">
        <f t="shared" si="0"/>
        <v>18</v>
      </c>
      <c r="D23" s="28" t="s">
        <v>125</v>
      </c>
      <c r="E23" s="26" t="s">
        <v>134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26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59" t="s">
        <v>126</v>
      </c>
      <c r="C24" s="26">
        <f t="shared" si="0"/>
        <v>19</v>
      </c>
      <c r="D24" s="28" t="s">
        <v>135</v>
      </c>
      <c r="E24" s="26" t="s">
        <v>134</v>
      </c>
      <c r="F24">
        <v>0.03</v>
      </c>
      <c r="G24">
        <v>30</v>
      </c>
      <c r="H24">
        <v>1</v>
      </c>
      <c r="I24">
        <v>0</v>
      </c>
      <c r="J24">
        <v>0</v>
      </c>
      <c r="K24">
        <v>1</v>
      </c>
      <c r="L24">
        <v>1</v>
      </c>
      <c r="M24" s="46"/>
      <c r="N24" s="46"/>
      <c r="O24" s="47"/>
      <c r="Q24" s="13">
        <v>19</v>
      </c>
      <c r="R24" s="13" t="s">
        <v>26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127</v>
      </c>
      <c r="B25" s="59" t="str">
        <f>B21</f>
        <v>5OH</v>
      </c>
      <c r="C25" s="26">
        <f t="shared" si="0"/>
        <v>20</v>
      </c>
      <c r="D25" s="28" t="s">
        <v>136</v>
      </c>
      <c r="E25" s="26" t="s">
        <v>137</v>
      </c>
      <c r="F25" s="57">
        <v>0.1</v>
      </c>
      <c r="G25" s="57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26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/>
      <c r="B26" s="59" t="str">
        <f t="shared" ref="B26:B35" si="1">B22</f>
        <v>Sulfone</v>
      </c>
      <c r="C26" s="26">
        <f t="shared" si="0"/>
        <v>21</v>
      </c>
      <c r="D26" s="28" t="s">
        <v>128</v>
      </c>
      <c r="E26" s="26" t="s">
        <v>138</v>
      </c>
      <c r="F26" s="57">
        <v>0.8</v>
      </c>
      <c r="G26" s="57">
        <v>0</v>
      </c>
      <c r="H26" s="56">
        <v>0</v>
      </c>
      <c r="I26" s="56"/>
      <c r="J26" s="56"/>
      <c r="K26" s="56"/>
      <c r="L26" s="56"/>
      <c r="M26" s="46"/>
      <c r="N26" s="46"/>
      <c r="O26" s="47"/>
      <c r="P26" s="17" t="s">
        <v>40</v>
      </c>
      <c r="Q26" s="7">
        <v>21</v>
      </c>
      <c r="R26" s="13" t="s">
        <v>30</v>
      </c>
      <c r="S26" s="13">
        <v>0</v>
      </c>
      <c r="T26" s="13">
        <v>0</v>
      </c>
      <c r="U26" s="13" t="s">
        <v>43</v>
      </c>
      <c r="V26" s="13">
        <v>0</v>
      </c>
    </row>
    <row r="27" spans="1:22">
      <c r="A27" s="61"/>
      <c r="B27" s="59" t="str">
        <f t="shared" si="1"/>
        <v>-</v>
      </c>
      <c r="C27" s="26">
        <f t="shared" si="0"/>
        <v>22</v>
      </c>
      <c r="D27" s="28" t="s">
        <v>139</v>
      </c>
      <c r="E27" s="26" t="s">
        <v>138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32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59" t="str">
        <f t="shared" si="1"/>
        <v>other</v>
      </c>
      <c r="C28" s="26">
        <f t="shared" si="0"/>
        <v>23</v>
      </c>
      <c r="D28" s="28" t="s">
        <v>140</v>
      </c>
      <c r="E28" s="26" t="s">
        <v>26</v>
      </c>
      <c r="F28">
        <v>0.03</v>
      </c>
      <c r="G28">
        <v>30</v>
      </c>
      <c r="H28">
        <v>1</v>
      </c>
      <c r="I28">
        <v>0</v>
      </c>
      <c r="J28">
        <v>0</v>
      </c>
      <c r="K28">
        <v>1</v>
      </c>
      <c r="L28">
        <v>1</v>
      </c>
      <c r="M28" s="46"/>
      <c r="N28" s="46"/>
      <c r="O28" s="47"/>
      <c r="Q28" s="13">
        <v>23</v>
      </c>
      <c r="R28" s="13" t="s">
        <v>33</v>
      </c>
      <c r="S28" s="19">
        <v>1</v>
      </c>
      <c r="T28" s="19">
        <v>0</v>
      </c>
      <c r="U28" s="13" t="s">
        <v>42</v>
      </c>
      <c r="V28" s="19">
        <v>0</v>
      </c>
    </row>
    <row r="29" spans="1:22">
      <c r="A29" s="30" t="s">
        <v>26</v>
      </c>
      <c r="B29" s="59" t="str">
        <f t="shared" si="1"/>
        <v>5OH</v>
      </c>
      <c r="C29" s="26">
        <f t="shared" si="0"/>
        <v>24</v>
      </c>
      <c r="D29" s="28" t="s">
        <v>129</v>
      </c>
      <c r="E29" s="26" t="s">
        <v>26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34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/>
      <c r="B30" s="59" t="str">
        <f t="shared" si="1"/>
        <v>Sulfone</v>
      </c>
      <c r="C30" s="26">
        <f t="shared" si="0"/>
        <v>25</v>
      </c>
      <c r="D30" s="28" t="s">
        <v>130</v>
      </c>
      <c r="E30" s="26" t="s">
        <v>26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39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61"/>
      <c r="B31" s="59" t="str">
        <f t="shared" si="1"/>
        <v>-</v>
      </c>
      <c r="C31" s="26">
        <f t="shared" si="0"/>
        <v>26</v>
      </c>
      <c r="D31" s="28" t="s">
        <v>133</v>
      </c>
      <c r="E31" s="26" t="s">
        <v>26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26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61"/>
      <c r="B32" s="59" t="str">
        <f t="shared" si="1"/>
        <v>other</v>
      </c>
      <c r="C32" s="26">
        <f t="shared" si="0"/>
        <v>27</v>
      </c>
      <c r="D32" s="28" t="s">
        <v>131</v>
      </c>
      <c r="E32" s="26" t="s">
        <v>26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26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132</v>
      </c>
      <c r="B33" s="59" t="str">
        <f t="shared" si="1"/>
        <v>5OH</v>
      </c>
      <c r="C33" s="26">
        <f t="shared" si="0"/>
        <v>28</v>
      </c>
      <c r="D33" s="61" t="str">
        <f>CONCATENATE("CL_",B33)</f>
        <v>CL_5OH</v>
      </c>
      <c r="E33" s="26" t="s">
        <v>26</v>
      </c>
      <c r="F33">
        <v>0.03</v>
      </c>
      <c r="G33">
        <v>30</v>
      </c>
      <c r="H33">
        <v>1</v>
      </c>
      <c r="I33">
        <v>0</v>
      </c>
      <c r="J33">
        <v>0</v>
      </c>
      <c r="K33">
        <v>1</v>
      </c>
      <c r="L33">
        <v>1</v>
      </c>
      <c r="M33" s="21"/>
      <c r="N33" s="21"/>
      <c r="O33" s="49"/>
      <c r="Q33" s="7">
        <v>28</v>
      </c>
      <c r="R33" s="13" t="s">
        <v>26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61"/>
      <c r="B34" s="59" t="str">
        <f t="shared" si="1"/>
        <v>Sulfone</v>
      </c>
      <c r="C34" s="26">
        <f t="shared" si="0"/>
        <v>29</v>
      </c>
      <c r="D34" s="61" t="str">
        <f>CONCATENATE("CL_",B34)</f>
        <v>CL_Sulfone</v>
      </c>
      <c r="E34" s="26" t="s">
        <v>26</v>
      </c>
      <c r="F34">
        <v>0.03</v>
      </c>
      <c r="G34">
        <v>30</v>
      </c>
      <c r="H34">
        <v>1</v>
      </c>
      <c r="I34">
        <v>0</v>
      </c>
      <c r="J34">
        <v>0</v>
      </c>
      <c r="K34">
        <v>1</v>
      </c>
      <c r="L34">
        <v>1</v>
      </c>
      <c r="M34" s="21"/>
      <c r="N34" s="21"/>
      <c r="O34" s="49"/>
      <c r="Q34" s="7">
        <v>29</v>
      </c>
      <c r="R34" s="13" t="s">
        <v>26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61"/>
      <c r="B35" s="59" t="str">
        <f t="shared" si="1"/>
        <v>-</v>
      </c>
      <c r="C35" s="26">
        <f t="shared" si="0"/>
        <v>30</v>
      </c>
      <c r="D35" s="61" t="str">
        <f>CONCATENATE("CL_",B35)</f>
        <v>CL_-</v>
      </c>
      <c r="E35" s="26" t="s">
        <v>141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26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90</v>
      </c>
      <c r="B36" s="29" t="s">
        <v>87</v>
      </c>
      <c r="C36" s="26">
        <f t="shared" si="0"/>
        <v>31</v>
      </c>
      <c r="D36" s="27" t="s">
        <v>86</v>
      </c>
      <c r="E36" s="26" t="s">
        <v>63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41</v>
      </c>
      <c r="Q36" s="13">
        <v>31</v>
      </c>
      <c r="R36" s="13" t="s">
        <v>30</v>
      </c>
      <c r="S36" s="13">
        <v>0</v>
      </c>
      <c r="T36" s="13">
        <v>0</v>
      </c>
      <c r="U36" s="13" t="s">
        <v>93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26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32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26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33</v>
      </c>
      <c r="S38" s="19">
        <v>1</v>
      </c>
      <c r="T38" s="19">
        <v>0</v>
      </c>
      <c r="U38" s="13" t="s">
        <v>42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26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34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26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38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112</v>
      </c>
      <c r="E41" s="23" t="s">
        <v>63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25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26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26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29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26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29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26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29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26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76</v>
      </c>
      <c r="B46" s="31"/>
      <c r="C46" s="32">
        <f t="shared" si="0"/>
        <v>41</v>
      </c>
      <c r="D46" s="31" t="s">
        <v>36</v>
      </c>
      <c r="E46" s="32" t="s">
        <v>68</v>
      </c>
      <c r="F46" s="53">
        <f>I46*1.1</f>
        <v>8.1714285400000003E-2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69</v>
      </c>
      <c r="P46" s="17" t="s">
        <v>100</v>
      </c>
      <c r="Q46" s="7">
        <v>41</v>
      </c>
      <c r="R46" s="13" t="s">
        <v>30</v>
      </c>
      <c r="S46" s="13">
        <v>0</v>
      </c>
      <c r="T46" s="13">
        <v>0</v>
      </c>
      <c r="U46" s="13" t="s">
        <v>101</v>
      </c>
      <c r="V46" s="13">
        <v>0</v>
      </c>
    </row>
    <row r="47" spans="1:22">
      <c r="A47" s="31" t="s">
        <v>117</v>
      </c>
      <c r="B47" s="31"/>
      <c r="C47" s="32">
        <f t="shared" si="0"/>
        <v>42</v>
      </c>
      <c r="D47" s="33" t="s">
        <v>19</v>
      </c>
      <c r="E47" s="32" t="s">
        <v>67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32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62</v>
      </c>
      <c r="E48" s="32" t="s">
        <v>64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33</v>
      </c>
      <c r="S48" s="13">
        <v>0</v>
      </c>
      <c r="T48" s="13">
        <v>0</v>
      </c>
      <c r="U48" s="13" t="s">
        <v>42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63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34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66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39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114</v>
      </c>
      <c r="E51" s="32" t="s">
        <v>115</v>
      </c>
      <c r="F51" s="53">
        <f>$F$41*N51/($F$41-N51)</f>
        <v>0.2269254607731202</v>
      </c>
      <c r="G51" s="53">
        <v>0</v>
      </c>
      <c r="H51" s="53">
        <v>0</v>
      </c>
      <c r="I51" s="53"/>
      <c r="J51" s="53"/>
      <c r="K51" s="53"/>
      <c r="L51" s="53"/>
      <c r="M51" s="21"/>
      <c r="N51" s="21">
        <f>(2.7+2.92+3.73)/3*60/1000</f>
        <v>0.187</v>
      </c>
      <c r="O51" s="21">
        <v>15608563</v>
      </c>
      <c r="Q51" s="13">
        <v>46</v>
      </c>
      <c r="R51" s="13" t="s">
        <v>31</v>
      </c>
      <c r="S51" s="13">
        <v>1</v>
      </c>
      <c r="T51" s="13" t="s">
        <v>102</v>
      </c>
      <c r="U51" s="13">
        <v>0</v>
      </c>
      <c r="V51" s="13">
        <v>0</v>
      </c>
    </row>
    <row r="52" spans="1:22">
      <c r="A52" s="31"/>
      <c r="B52" s="35" t="s">
        <v>118</v>
      </c>
      <c r="C52" s="32">
        <f t="shared" si="0"/>
        <v>47</v>
      </c>
      <c r="D52" s="33" t="s">
        <v>72</v>
      </c>
      <c r="E52" s="32" t="s">
        <v>25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26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">
        <v>119</v>
      </c>
      <c r="C53" s="32">
        <f t="shared" si="0"/>
        <v>48</v>
      </c>
      <c r="D53" s="33" t="s">
        <v>73</v>
      </c>
      <c r="E53" s="32" t="s">
        <v>25</v>
      </c>
      <c r="F53" s="57">
        <v>0.1</v>
      </c>
      <c r="G53" s="57">
        <v>10</v>
      </c>
      <c r="H53" s="57">
        <v>1</v>
      </c>
      <c r="I53" s="57">
        <v>0</v>
      </c>
      <c r="J53" s="57">
        <v>0</v>
      </c>
      <c r="K53" s="57">
        <v>1</v>
      </c>
      <c r="L53" s="57">
        <v>1</v>
      </c>
      <c r="M53" s="21"/>
      <c r="N53" s="21"/>
      <c r="O53" s="49"/>
      <c r="Q53" s="13">
        <v>48</v>
      </c>
      <c r="R53" s="13" t="s">
        <v>26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">
        <v>25</v>
      </c>
      <c r="C54" s="32">
        <f t="shared" si="0"/>
        <v>49</v>
      </c>
      <c r="D54" s="33" t="s">
        <v>74</v>
      </c>
      <c r="E54" s="32" t="s">
        <v>25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26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90</v>
      </c>
      <c r="B55" s="35" t="s">
        <v>87</v>
      </c>
      <c r="C55" s="32">
        <f t="shared" si="0"/>
        <v>50</v>
      </c>
      <c r="D55" s="54" t="s">
        <v>86</v>
      </c>
      <c r="E55" s="32" t="s">
        <v>63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26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40</v>
      </c>
      <c r="B56" s="25"/>
      <c r="C56" s="26">
        <f t="shared" si="0"/>
        <v>51</v>
      </c>
      <c r="D56" s="25" t="s">
        <v>17</v>
      </c>
      <c r="E56" s="26" t="s">
        <v>68</v>
      </c>
      <c r="F56" s="53">
        <f>I56*1.1</f>
        <v>8.1714285400000003E-2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69</v>
      </c>
      <c r="P56" s="17" t="s">
        <v>99</v>
      </c>
      <c r="Q56" s="7">
        <v>51</v>
      </c>
      <c r="R56" s="13" t="s">
        <v>30</v>
      </c>
      <c r="S56" s="13">
        <v>0</v>
      </c>
      <c r="T56" s="13">
        <v>0</v>
      </c>
      <c r="U56" s="13" t="s">
        <v>94</v>
      </c>
      <c r="V56" s="13">
        <v>0</v>
      </c>
    </row>
    <row r="57" spans="1:22">
      <c r="A57" s="25" t="s">
        <v>120</v>
      </c>
      <c r="B57" s="25"/>
      <c r="C57" s="26">
        <f t="shared" si="0"/>
        <v>52</v>
      </c>
      <c r="D57" s="28" t="s">
        <v>19</v>
      </c>
      <c r="E57" s="26" t="s">
        <v>67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32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62</v>
      </c>
      <c r="E58" s="26" t="s">
        <v>64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33</v>
      </c>
      <c r="S58" s="13">
        <v>0</v>
      </c>
      <c r="T58" s="13">
        <v>0</v>
      </c>
      <c r="U58" s="13" t="s">
        <v>42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63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34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66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39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61" t="s">
        <v>114</v>
      </c>
      <c r="E61" s="26" t="s">
        <v>63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>
        <v>0</v>
      </c>
      <c r="O61" s="21">
        <v>15608563</v>
      </c>
      <c r="Q61" s="13">
        <v>56</v>
      </c>
      <c r="R61" s="13" t="s">
        <v>31</v>
      </c>
      <c r="S61" s="13">
        <v>1</v>
      </c>
      <c r="T61" s="13" t="s">
        <v>103</v>
      </c>
      <c r="U61" s="13">
        <v>0</v>
      </c>
      <c r="V61" s="13">
        <v>0</v>
      </c>
    </row>
    <row r="62" spans="1:22">
      <c r="A62" s="29"/>
      <c r="B62" s="29" t="s">
        <v>118</v>
      </c>
      <c r="C62" s="26">
        <f t="shared" si="0"/>
        <v>57</v>
      </c>
      <c r="D62" s="28" t="s">
        <v>72</v>
      </c>
      <c r="E62" s="26" t="s">
        <v>92</v>
      </c>
      <c r="F62" s="57">
        <v>0.1</v>
      </c>
      <c r="G62" s="57">
        <v>10</v>
      </c>
      <c r="H62" s="57">
        <v>1</v>
      </c>
      <c r="I62" s="57">
        <v>0</v>
      </c>
      <c r="J62" s="57">
        <v>0</v>
      </c>
      <c r="K62" s="57">
        <v>1</v>
      </c>
      <c r="L62" s="57">
        <v>1</v>
      </c>
      <c r="M62" s="21"/>
      <c r="N62" s="21"/>
      <c r="O62" s="49"/>
      <c r="Q62" s="7">
        <v>57</v>
      </c>
      <c r="R62" s="13" t="s">
        <v>26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">
        <v>119</v>
      </c>
      <c r="C63" s="26">
        <f t="shared" si="0"/>
        <v>58</v>
      </c>
      <c r="D63" s="28" t="s">
        <v>73</v>
      </c>
      <c r="E63" s="26" t="s">
        <v>92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26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">
        <v>25</v>
      </c>
      <c r="C64" s="26">
        <f t="shared" si="0"/>
        <v>59</v>
      </c>
      <c r="D64" s="28" t="s">
        <v>74</v>
      </c>
      <c r="E64" s="26" t="s">
        <v>92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26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89</v>
      </c>
      <c r="B65" s="29" t="s">
        <v>25</v>
      </c>
      <c r="C65" s="26">
        <f t="shared" si="0"/>
        <v>60</v>
      </c>
      <c r="D65" s="28" t="s">
        <v>88</v>
      </c>
      <c r="E65" s="26" t="s">
        <v>91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26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41</v>
      </c>
      <c r="B66" s="31"/>
      <c r="C66" s="32">
        <f t="shared" si="0"/>
        <v>61</v>
      </c>
      <c r="D66" s="31" t="s">
        <v>17</v>
      </c>
      <c r="E66" s="32" t="s">
        <v>68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">
        <v>25</v>
      </c>
      <c r="B67" s="31"/>
      <c r="C67" s="32">
        <f t="shared" si="0"/>
        <v>62</v>
      </c>
      <c r="D67" s="33" t="s">
        <v>19</v>
      </c>
      <c r="E67" s="32" t="s">
        <v>67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62</v>
      </c>
      <c r="E68" s="32" t="s">
        <v>64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63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66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2">C70+1</f>
        <v>66</v>
      </c>
      <c r="D71" s="31" t="s">
        <v>58</v>
      </c>
      <c r="E71" s="32" t="s">
        <v>63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">
        <v>118</v>
      </c>
      <c r="C72" s="32">
        <f t="shared" si="2"/>
        <v>67</v>
      </c>
      <c r="D72" s="33" t="s">
        <v>72</v>
      </c>
      <c r="E72" s="32" t="s">
        <v>25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">
        <v>119</v>
      </c>
      <c r="C73" s="32">
        <f t="shared" si="2"/>
        <v>68</v>
      </c>
      <c r="D73" s="33" t="s">
        <v>73</v>
      </c>
      <c r="E73" s="32" t="s">
        <v>25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">
        <v>25</v>
      </c>
      <c r="C74" s="32">
        <f t="shared" si="2"/>
        <v>69</v>
      </c>
      <c r="D74" s="33" t="s">
        <v>74</v>
      </c>
      <c r="E74" s="32" t="s">
        <v>25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90</v>
      </c>
      <c r="B75" s="35" t="s">
        <v>87</v>
      </c>
      <c r="C75" s="32">
        <f t="shared" si="2"/>
        <v>70</v>
      </c>
      <c r="D75" s="54" t="s">
        <v>86</v>
      </c>
      <c r="E75" s="32" t="s">
        <v>63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95</v>
      </c>
      <c r="B76" s="25"/>
      <c r="C76" s="26">
        <f t="shared" si="2"/>
        <v>71</v>
      </c>
      <c r="D76" s="25" t="s">
        <v>17</v>
      </c>
      <c r="E76" s="26" t="s">
        <v>68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69</v>
      </c>
      <c r="Q76" s="2"/>
    </row>
    <row r="77" spans="1:22">
      <c r="A77" s="25"/>
      <c r="B77" s="25"/>
      <c r="C77" s="26">
        <f t="shared" si="2"/>
        <v>72</v>
      </c>
      <c r="D77" s="28" t="s">
        <v>19</v>
      </c>
      <c r="E77" s="26" t="s">
        <v>53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2"/>
        <v>73</v>
      </c>
      <c r="D78" s="28" t="s">
        <v>37</v>
      </c>
      <c r="E78" s="26" t="s">
        <v>53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2"/>
        <v>74</v>
      </c>
      <c r="D79" s="28" t="s">
        <v>54</v>
      </c>
      <c r="E79" s="26" t="s">
        <v>64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2"/>
        <v>75</v>
      </c>
      <c r="D80" s="28" t="s">
        <v>27</v>
      </c>
      <c r="E80" s="26" t="s">
        <v>65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2"/>
        <v>76</v>
      </c>
      <c r="D81" s="28" t="s">
        <v>22</v>
      </c>
      <c r="E81" s="26" t="s">
        <v>63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2"/>
        <v>77</v>
      </c>
      <c r="D82" s="28" t="s">
        <v>23</v>
      </c>
      <c r="E82" s="26" t="s">
        <v>67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2"/>
        <v>78</v>
      </c>
      <c r="D83" s="28" t="s">
        <v>24</v>
      </c>
      <c r="E83" s="26" t="s">
        <v>63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2"/>
        <v>79</v>
      </c>
      <c r="D84" s="28" t="s">
        <v>80</v>
      </c>
      <c r="E84" s="26" t="s">
        <v>63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2"/>
        <v>80</v>
      </c>
      <c r="D85" s="27" t="s">
        <v>81</v>
      </c>
      <c r="E85" s="26" t="s">
        <v>82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96</v>
      </c>
      <c r="B86" s="31"/>
      <c r="C86" s="32">
        <f t="shared" si="2"/>
        <v>81</v>
      </c>
      <c r="D86" s="31" t="s">
        <v>17</v>
      </c>
      <c r="E86" s="32" t="s">
        <v>68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69</v>
      </c>
      <c r="Q86" s="2"/>
    </row>
    <row r="87" spans="1:17">
      <c r="A87" s="31"/>
      <c r="B87" s="31"/>
      <c r="C87" s="32">
        <f t="shared" si="2"/>
        <v>82</v>
      </c>
      <c r="D87" s="33" t="s">
        <v>19</v>
      </c>
      <c r="E87" s="32" t="s">
        <v>53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2"/>
        <v>83</v>
      </c>
      <c r="D88" s="33" t="s">
        <v>37</v>
      </c>
      <c r="E88" s="32" t="s">
        <v>53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2"/>
        <v>84</v>
      </c>
      <c r="D89" s="33" t="s">
        <v>54</v>
      </c>
      <c r="E89" s="32" t="s">
        <v>26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2"/>
        <v>85</v>
      </c>
      <c r="D90" s="33" t="s">
        <v>27</v>
      </c>
      <c r="E90" s="32" t="s">
        <v>26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2"/>
        <v>86</v>
      </c>
      <c r="D91" s="33" t="s">
        <v>22</v>
      </c>
      <c r="E91" s="32" t="s">
        <v>63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2"/>
        <v>87</v>
      </c>
      <c r="D92" s="33" t="s">
        <v>23</v>
      </c>
      <c r="E92" s="32" t="s">
        <v>53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2"/>
        <v>88</v>
      </c>
      <c r="D93" s="33" t="s">
        <v>24</v>
      </c>
      <c r="E93" s="32" t="s">
        <v>63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2"/>
        <v>89</v>
      </c>
      <c r="D94" s="33" t="s">
        <v>80</v>
      </c>
      <c r="E94" s="32" t="s">
        <v>63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2"/>
        <v>90</v>
      </c>
      <c r="D95" s="54" t="s">
        <v>81</v>
      </c>
      <c r="E95" s="32" t="s">
        <v>82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64">
        <v>345.4</v>
      </c>
    </row>
    <row r="96" spans="1:17">
      <c r="A96" s="31" t="s">
        <v>35</v>
      </c>
      <c r="B96" s="31">
        <f>A22</f>
        <v>0</v>
      </c>
      <c r="C96" s="32">
        <f t="shared" si="2"/>
        <v>91</v>
      </c>
      <c r="D96" s="33" t="s">
        <v>78</v>
      </c>
      <c r="E96" s="32" t="s">
        <v>26</v>
      </c>
      <c r="F96" s="53">
        <f>N96/N95</f>
        <v>1.0463810075275044</v>
      </c>
      <c r="G96" s="53">
        <v>0</v>
      </c>
      <c r="H96" s="53">
        <v>0</v>
      </c>
      <c r="I96" s="53"/>
      <c r="J96" s="53"/>
      <c r="K96" s="53"/>
      <c r="L96" s="53"/>
      <c r="M96" s="60"/>
      <c r="N96" s="64">
        <v>361.42</v>
      </c>
      <c r="O96" s="62"/>
    </row>
    <row r="97" spans="1:15">
      <c r="A97" s="31" t="s">
        <v>40</v>
      </c>
      <c r="B97" s="31">
        <f>A26</f>
        <v>0</v>
      </c>
      <c r="C97" s="32">
        <f>C96+1</f>
        <v>92</v>
      </c>
      <c r="D97" s="33" t="s">
        <v>78</v>
      </c>
      <c r="E97" s="32" t="s">
        <v>26</v>
      </c>
      <c r="F97" s="53">
        <f>N97/N95</f>
        <v>1.0463810075275044</v>
      </c>
      <c r="G97" s="53">
        <v>0</v>
      </c>
      <c r="H97" s="53">
        <v>0</v>
      </c>
      <c r="I97" s="53"/>
      <c r="J97" s="53"/>
      <c r="K97" s="53"/>
      <c r="L97" s="53"/>
      <c r="M97" s="60"/>
      <c r="N97" s="62">
        <v>361.42</v>
      </c>
      <c r="O97" s="62"/>
    </row>
    <row r="98" spans="1:15">
      <c r="A98" s="31" t="s">
        <v>41</v>
      </c>
      <c r="B98" s="31">
        <f>A30</f>
        <v>0</v>
      </c>
      <c r="C98" s="32">
        <f>C97+1</f>
        <v>93</v>
      </c>
      <c r="D98" s="33" t="s">
        <v>78</v>
      </c>
      <c r="E98" s="32" t="s">
        <v>26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77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77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95</v>
      </c>
      <c r="B101" s="38" t="str">
        <f>B21</f>
        <v>5OH</v>
      </c>
      <c r="C101" s="26">
        <f t="shared" ref="C101" si="3">C100+1</f>
        <v>96</v>
      </c>
      <c r="D101" s="28" t="s">
        <v>83</v>
      </c>
      <c r="E101" s="26" t="s">
        <v>98</v>
      </c>
      <c r="F101" s="53">
        <v>1</v>
      </c>
      <c r="G101" s="53">
        <v>1000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Sulfone</v>
      </c>
      <c r="C102" s="26">
        <f t="shared" ref="C102:C115" si="4">C101+1</f>
        <v>97</v>
      </c>
      <c r="D102" s="28" t="s">
        <v>84</v>
      </c>
      <c r="E102" s="26" t="s">
        <v>98</v>
      </c>
      <c r="F102" s="53">
        <v>0</v>
      </c>
      <c r="G102" s="53">
        <v>0</v>
      </c>
      <c r="H102" s="53">
        <v>0</v>
      </c>
      <c r="I102" s="53"/>
      <c r="J102" s="53"/>
      <c r="K102" s="53"/>
      <c r="L102" s="53"/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4"/>
        <v>98</v>
      </c>
      <c r="D103" s="52" t="s">
        <v>85</v>
      </c>
      <c r="E103" s="26" t="s">
        <v>98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MBI_5OH</v>
      </c>
      <c r="C104" s="26">
        <f t="shared" si="4"/>
        <v>99</v>
      </c>
      <c r="D104" s="28" t="s">
        <v>104</v>
      </c>
      <c r="E104" s="26" t="s">
        <v>26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5">CONCATENATE("MBI_",B102)</f>
        <v>MBI_Sulfone</v>
      </c>
      <c r="C105" s="26">
        <f t="shared" si="4"/>
        <v>100</v>
      </c>
      <c r="D105" s="28" t="s">
        <v>105</v>
      </c>
      <c r="E105" s="26" t="s">
        <v>26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5"/>
        <v>MBI_-</v>
      </c>
      <c r="C106" s="26">
        <f t="shared" si="4"/>
        <v>101</v>
      </c>
      <c r="D106" s="28" t="s">
        <v>106</v>
      </c>
      <c r="E106" s="26" t="s">
        <v>26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97</v>
      </c>
      <c r="C107" s="41">
        <f t="shared" si="4"/>
        <v>102</v>
      </c>
      <c r="D107" s="42" t="s">
        <v>61</v>
      </c>
      <c r="E107" s="41" t="s">
        <v>26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96</v>
      </c>
      <c r="B108" s="38" t="str">
        <f>B101</f>
        <v>5OH</v>
      </c>
      <c r="C108" s="26">
        <f t="shared" si="4"/>
        <v>103</v>
      </c>
      <c r="D108" s="28" t="s">
        <v>83</v>
      </c>
      <c r="E108" s="26" t="s">
        <v>98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6">B102</f>
        <v>Sulfone</v>
      </c>
      <c r="C109" s="26">
        <f t="shared" si="4"/>
        <v>104</v>
      </c>
      <c r="D109" s="28" t="s">
        <v>84</v>
      </c>
      <c r="E109" s="26" t="s">
        <v>98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6"/>
        <v>-</v>
      </c>
      <c r="C110" s="26">
        <f t="shared" si="4"/>
        <v>105</v>
      </c>
      <c r="D110" s="52" t="s">
        <v>85</v>
      </c>
      <c r="E110" s="26" t="s">
        <v>98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6"/>
        <v>MBI_5OH</v>
      </c>
      <c r="C111" s="26">
        <f t="shared" si="4"/>
        <v>106</v>
      </c>
      <c r="D111" s="28" t="s">
        <v>104</v>
      </c>
      <c r="E111" s="26" t="s">
        <v>26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6"/>
        <v>MBI_Sulfone</v>
      </c>
      <c r="C112" s="26">
        <f t="shared" si="4"/>
        <v>107</v>
      </c>
      <c r="D112" s="28" t="s">
        <v>105</v>
      </c>
      <c r="E112" s="26" t="s">
        <v>26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6"/>
        <v>MBI_-</v>
      </c>
      <c r="C113" s="26">
        <f t="shared" si="4"/>
        <v>108</v>
      </c>
      <c r="D113" s="28" t="s">
        <v>106</v>
      </c>
      <c r="E113" s="26" t="s">
        <v>26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6"/>
        <v>Intes_3A4</v>
      </c>
      <c r="C114" s="41">
        <f t="shared" si="4"/>
        <v>109</v>
      </c>
      <c r="D114" s="42" t="s">
        <v>61</v>
      </c>
      <c r="E114" s="41" t="s">
        <v>26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4"/>
        <v>110</v>
      </c>
      <c r="D115" s="27" t="s">
        <v>26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2014-01-22T12:04:45Z</dcterms:modified>
</cp:coreProperties>
</file>