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0" windowWidth="19200" windowHeight="21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7" i="1"/>
  <c r="D6" i="1"/>
  <c r="D5" i="1"/>
  <c r="I26" i="1"/>
  <c r="L9" i="1"/>
  <c r="E9" i="1"/>
  <c r="P26" i="1"/>
  <c r="L10" i="1"/>
  <c r="E10" i="1"/>
  <c r="D10" i="1"/>
  <c r="B26" i="1"/>
  <c r="L8" i="1"/>
  <c r="E8" i="1"/>
  <c r="D8" i="1"/>
  <c r="U26" i="1"/>
  <c r="T26" i="1"/>
  <c r="S26" i="1"/>
  <c r="R26" i="1"/>
  <c r="Q26" i="1"/>
  <c r="N26" i="1"/>
  <c r="M26" i="1"/>
  <c r="L26" i="1"/>
  <c r="K26" i="1"/>
  <c r="J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<sst xmlns="http://schemas.openxmlformats.org/spreadsheetml/2006/main" count="68" uniqueCount="48">
  <si>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</si>
  <si>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</si>
  <si>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</si>
  <si>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</si>
  <si>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</si>
  <si>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</si>
  <si>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ug min / ml</t>
    <phoneticPr fontId="2"/>
  </si>
  <si>
    <t>ng min / ml</t>
    <phoneticPr fontId="2"/>
  </si>
  <si>
    <t>ng hr / ml</t>
    <phoneticPr fontId="2"/>
  </si>
  <si>
    <t>AUCb</t>
    <phoneticPr fontId="2"/>
  </si>
  <si>
    <t>= ug hr / l</t>
    <phoneticPr fontId="2"/>
  </si>
  <si>
    <t>ug hr / l</t>
    <phoneticPr fontId="2"/>
  </si>
  <si>
    <t>Rb</t>
    <phoneticPr fontId="2"/>
  </si>
  <si>
    <t>Lanso</t>
    <phoneticPr fontId="2"/>
  </si>
  <si>
    <t>Lanso + Inhi</t>
    <phoneticPr fontId="2"/>
  </si>
  <si>
    <t>5OH + inhi</t>
    <phoneticPr fontId="2"/>
  </si>
  <si>
    <t>5OH</t>
    <phoneticPr fontId="2"/>
  </si>
  <si>
    <t>Sulfone</t>
    <phoneticPr fontId="2"/>
  </si>
  <si>
    <t>Sulfone + inhi</t>
    <phoneticPr fontId="2"/>
  </si>
  <si>
    <t>EM</t>
    <phoneticPr fontId="2"/>
  </si>
  <si>
    <t>IM</t>
    <phoneticPr fontId="2"/>
  </si>
  <si>
    <t>PM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</si>
  <si>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</si>
  <si>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</si>
  <si>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</si>
  <si>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</si>
  <si>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</si>
  <si>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</si>
  <si>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ug/kg</t>
    <phoneticPr fontId="2"/>
  </si>
  <si>
    <t>mean (mg)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</si>
  <si>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</si>
  <si>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</si>
  <si>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</si>
  <si>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</si>
  <si>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</si>
  <si>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</si>
  <si>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</si>
  <si>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</si>
  <si>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</si>
  <si>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fBCLint-EM</t>
    <phoneticPr fontId="2"/>
  </si>
  <si>
    <t>fBCLint-IM</t>
    <phoneticPr fontId="2"/>
  </si>
  <si>
    <t>fBCLint-PM</t>
    <phoneticPr fontId="2"/>
  </si>
  <si>
    <t>EM</t>
    <phoneticPr fontId="2"/>
  </si>
  <si>
    <t>IM</t>
    <phoneticPr fontId="2"/>
  </si>
  <si>
    <t>PM</t>
    <phoneticPr fontId="2"/>
  </si>
  <si>
    <t>D-EM</t>
    <phoneticPr fontId="2"/>
  </si>
  <si>
    <t>All</t>
    <phoneticPr fontId="2"/>
  </si>
  <si>
    <t>kg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</si>
</sst>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9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quotePrefix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9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J16" sqref="J16"/>
    </sheetView>
  </sheetViews>
  <sheetFormatPr baseColWidth="12" defaultRowHeight="18" x14ac:dyDescent="0"/>
  <sheetData>
    <row r="1" spans="1:16">
      <c r="A1" s="1"/>
      <c r="B1" s="2" t="s">
        <v>42</v>
      </c>
      <c r="C1" s="1">
        <v>57</v>
      </c>
      <c r="D1" s="1" t="s">
        <v>0</v>
      </c>
      <c r="E1" s="1" t="s">
        <v>46</v>
      </c>
      <c r="F1" s="1">
        <v>60</v>
      </c>
      <c r="G1" s="1" t="s">
        <v>47</v>
      </c>
      <c r="H1" s="1"/>
      <c r="I1" s="1"/>
      <c r="J1" s="1"/>
      <c r="K1" s="3"/>
      <c r="L1" s="3"/>
    </row>
    <row r="2" spans="1:16">
      <c r="A2" s="1"/>
      <c r="B2" s="2" t="s">
        <v>43</v>
      </c>
      <c r="C2" s="1">
        <v>53</v>
      </c>
      <c r="D2" s="1"/>
      <c r="E2" s="1"/>
      <c r="F2" s="1"/>
      <c r="G2" s="1"/>
      <c r="H2" s="1"/>
      <c r="I2" s="1"/>
      <c r="J2" s="1"/>
      <c r="K2" s="3"/>
      <c r="L2" s="3"/>
    </row>
    <row r="3" spans="1:16">
      <c r="A3" s="1"/>
      <c r="B3" s="2" t="s">
        <v>44</v>
      </c>
      <c r="C3" s="1">
        <v>60</v>
      </c>
      <c r="D3" s="1"/>
      <c r="E3" s="1"/>
      <c r="F3" s="1"/>
      <c r="G3" s="1"/>
      <c r="H3" s="1"/>
      <c r="I3" s="1"/>
      <c r="J3" s="1"/>
      <c r="K3" s="3"/>
      <c r="L3" s="3"/>
    </row>
    <row r="4" spans="1:16" s="11" customFormat="1">
      <c r="A4" s="10" t="s">
        <v>22</v>
      </c>
      <c r="B4" s="10" t="s">
        <v>23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24</v>
      </c>
      <c r="H4" s="10" t="s">
        <v>25</v>
      </c>
      <c r="I4" s="10" t="s">
        <v>26</v>
      </c>
      <c r="J4" s="10" t="s">
        <v>27</v>
      </c>
      <c r="K4" s="9"/>
    </row>
    <row r="5" spans="1:16" s="11" customFormat="1">
      <c r="A5" s="5">
        <v>3</v>
      </c>
      <c r="B5" s="6" t="s">
        <v>45</v>
      </c>
      <c r="C5" s="5" t="s">
        <v>28</v>
      </c>
      <c r="D5" s="7">
        <f>L$5/C1*1000</f>
        <v>701.75438596491222</v>
      </c>
      <c r="E5" s="7">
        <v>0</v>
      </c>
      <c r="F5" s="7">
        <v>0</v>
      </c>
      <c r="G5" s="7"/>
      <c r="H5" s="7"/>
      <c r="I5" s="7"/>
      <c r="J5" s="7"/>
      <c r="K5" s="9" t="s">
        <v>29</v>
      </c>
      <c r="L5" s="9">
        <v>40</v>
      </c>
    </row>
    <row r="6" spans="1:16" s="11" customFormat="1">
      <c r="A6" s="5"/>
      <c r="B6" s="6"/>
      <c r="C6" s="5" t="s">
        <v>28</v>
      </c>
      <c r="D6" s="7">
        <f>L$5/C2*1000</f>
        <v>754.71698113207549</v>
      </c>
      <c r="E6" s="7">
        <v>0</v>
      </c>
      <c r="F6" s="7">
        <v>0</v>
      </c>
      <c r="G6" s="7"/>
      <c r="H6" s="7"/>
      <c r="I6" s="7"/>
      <c r="J6" s="7"/>
      <c r="K6" s="9"/>
      <c r="L6" s="9"/>
    </row>
    <row r="7" spans="1:16" s="11" customFormat="1">
      <c r="A7" s="5"/>
      <c r="B7" s="6"/>
      <c r="C7" s="5" t="s">
        <v>28</v>
      </c>
      <c r="D7" s="7">
        <f>L$5/C3*1000</f>
        <v>666.66666666666663</v>
      </c>
      <c r="E7" s="7">
        <v>0</v>
      </c>
      <c r="F7" s="7">
        <v>0</v>
      </c>
      <c r="G7" s="7"/>
      <c r="H7" s="7"/>
      <c r="I7" s="7"/>
      <c r="J7" s="7"/>
      <c r="K7" s="9"/>
      <c r="L7" s="9"/>
    </row>
    <row r="8" spans="1:16" s="11" customFormat="1">
      <c r="A8" s="5">
        <v>31</v>
      </c>
      <c r="B8" s="6" t="s">
        <v>39</v>
      </c>
      <c r="C8" s="5" t="s">
        <v>30</v>
      </c>
      <c r="D8" s="7">
        <f>D$5/L8/10</f>
        <v>1.9663154434021658E-2</v>
      </c>
      <c r="E8" s="7">
        <f>D$5/L8*10</f>
        <v>1.9663154434021657</v>
      </c>
      <c r="F8" s="7">
        <v>1</v>
      </c>
      <c r="G8" s="7">
        <v>0</v>
      </c>
      <c r="H8" s="7">
        <v>0</v>
      </c>
      <c r="I8" s="7">
        <v>1</v>
      </c>
      <c r="J8" s="7">
        <v>1</v>
      </c>
      <c r="K8" s="8" t="s">
        <v>31</v>
      </c>
      <c r="L8" s="9">
        <f>B26</f>
        <v>3568.8800000000006</v>
      </c>
      <c r="M8" s="11" t="s">
        <v>32</v>
      </c>
    </row>
    <row r="9" spans="1:16" s="11" customFormat="1">
      <c r="A9" s="5"/>
      <c r="B9" s="6" t="s">
        <v>40</v>
      </c>
      <c r="C9" s="5" t="s">
        <v>30</v>
      </c>
      <c r="D9" s="7">
        <f>D$5/L9/10</f>
        <v>1.4070658343590841E-2</v>
      </c>
      <c r="E9" s="7">
        <f>D$5/L9*10</f>
        <v>1.4070658343590843</v>
      </c>
      <c r="F9" s="7">
        <v>1</v>
      </c>
      <c r="G9" s="7">
        <v>0</v>
      </c>
      <c r="H9" s="7">
        <v>0</v>
      </c>
      <c r="I9" s="7">
        <v>1</v>
      </c>
      <c r="J9" s="7">
        <v>1</v>
      </c>
      <c r="K9" s="8" t="s">
        <v>31</v>
      </c>
      <c r="L9" s="9">
        <f>I26</f>
        <v>4987.3600000000006</v>
      </c>
      <c r="M9" s="11" t="s">
        <v>32</v>
      </c>
    </row>
    <row r="10" spans="1:16" s="11" customFormat="1">
      <c r="A10" s="5"/>
      <c r="B10" s="6" t="s">
        <v>41</v>
      </c>
      <c r="C10" s="5" t="s">
        <v>30</v>
      </c>
      <c r="D10" s="7">
        <f>D$5/L10/10</f>
        <v>4.6993656044408624E-3</v>
      </c>
      <c r="E10" s="7">
        <f>D$5/L10*10</f>
        <v>0.46993656044408627</v>
      </c>
      <c r="F10" s="7">
        <v>1</v>
      </c>
      <c r="G10" s="7">
        <v>0</v>
      </c>
      <c r="H10" s="7">
        <v>0</v>
      </c>
      <c r="I10" s="7">
        <v>1</v>
      </c>
      <c r="J10" s="7">
        <v>1</v>
      </c>
      <c r="K10" s="8" t="s">
        <v>31</v>
      </c>
      <c r="L10" s="9">
        <f>P26</f>
        <v>14932.960000000001</v>
      </c>
      <c r="M10" s="11" t="s">
        <v>32</v>
      </c>
    </row>
    <row r="11" spans="1:16" s="11" customFormat="1">
      <c r="A11" s="5" t="s">
        <v>33</v>
      </c>
      <c r="B11" s="6" t="s">
        <v>34</v>
      </c>
      <c r="C11" s="5"/>
      <c r="D11" s="7"/>
      <c r="E11" s="7"/>
      <c r="F11" s="7"/>
      <c r="G11" s="7"/>
      <c r="H11" s="7"/>
      <c r="I11" s="7"/>
      <c r="J11" s="7"/>
      <c r="K11" s="8"/>
      <c r="L11" s="9"/>
    </row>
    <row r="12" spans="1:16" s="11" customFormat="1">
      <c r="A12" s="5" t="s">
        <v>35</v>
      </c>
      <c r="B12" s="6" t="s">
        <v>36</v>
      </c>
      <c r="C12" s="5"/>
      <c r="D12" s="7"/>
      <c r="E12" s="7"/>
      <c r="F12" s="7"/>
      <c r="G12" s="7"/>
      <c r="H12" s="7"/>
      <c r="I12" s="7"/>
      <c r="J12" s="7"/>
      <c r="K12" s="8"/>
      <c r="L12" s="9"/>
    </row>
    <row r="13" spans="1:16" s="11" customFormat="1">
      <c r="A13" s="5">
        <v>46</v>
      </c>
      <c r="B13" s="6" t="s">
        <v>37</v>
      </c>
      <c r="C13" s="5"/>
      <c r="D13" s="7"/>
      <c r="E13" s="7"/>
      <c r="F13" s="7"/>
      <c r="G13" s="7"/>
      <c r="H13" s="7"/>
      <c r="I13" s="7"/>
      <c r="J13" s="7"/>
      <c r="K13" s="8"/>
      <c r="L13" s="9"/>
    </row>
    <row r="14" spans="1:16" s="11" customFormat="1">
      <c r="A14" s="5">
        <v>50</v>
      </c>
      <c r="B14" s="6" t="s">
        <v>38</v>
      </c>
    </row>
    <row r="16" spans="1:16">
      <c r="B16" t="s">
        <v>19</v>
      </c>
      <c r="I16" t="s">
        <v>20</v>
      </c>
      <c r="P16" t="s">
        <v>21</v>
      </c>
    </row>
    <row r="17" spans="1:21">
      <c r="A17" t="s">
        <v>5</v>
      </c>
      <c r="B17" t="s">
        <v>13</v>
      </c>
      <c r="C17" t="s">
        <v>14</v>
      </c>
      <c r="D17" t="s">
        <v>16</v>
      </c>
      <c r="E17" t="s">
        <v>15</v>
      </c>
      <c r="F17" t="s">
        <v>17</v>
      </c>
      <c r="G17" t="s">
        <v>18</v>
      </c>
      <c r="I17" t="s">
        <v>13</v>
      </c>
      <c r="J17" t="s">
        <v>14</v>
      </c>
      <c r="K17" t="s">
        <v>16</v>
      </c>
      <c r="L17" t="s">
        <v>15</v>
      </c>
      <c r="M17" t="s">
        <v>17</v>
      </c>
      <c r="N17" t="s">
        <v>18</v>
      </c>
      <c r="P17" t="s">
        <v>13</v>
      </c>
      <c r="Q17" t="s">
        <v>14</v>
      </c>
      <c r="R17" t="s">
        <v>16</v>
      </c>
      <c r="S17" t="s">
        <v>15</v>
      </c>
      <c r="T17" t="s">
        <v>17</v>
      </c>
      <c r="U17" t="s">
        <v>18</v>
      </c>
    </row>
    <row r="18" spans="1:21">
      <c r="A18" t="s">
        <v>6</v>
      </c>
    </row>
    <row r="19" spans="1:21">
      <c r="A19" t="s">
        <v>7</v>
      </c>
    </row>
    <row r="20" spans="1:21">
      <c r="A20" t="s">
        <v>8</v>
      </c>
      <c r="B20">
        <v>6373</v>
      </c>
      <c r="C20">
        <v>24390</v>
      </c>
      <c r="D20">
        <v>752</v>
      </c>
      <c r="E20">
        <v>667</v>
      </c>
      <c r="F20">
        <v>381</v>
      </c>
      <c r="G20">
        <v>2221</v>
      </c>
      <c r="I20">
        <v>8906</v>
      </c>
      <c r="J20">
        <v>22237</v>
      </c>
      <c r="K20">
        <v>836</v>
      </c>
      <c r="L20">
        <v>565</v>
      </c>
      <c r="M20">
        <v>1237</v>
      </c>
      <c r="N20">
        <v>3140</v>
      </c>
      <c r="P20">
        <v>26666</v>
      </c>
      <c r="Q20">
        <v>27774</v>
      </c>
      <c r="R20">
        <v>316</v>
      </c>
      <c r="S20">
        <v>384</v>
      </c>
      <c r="T20">
        <v>9536</v>
      </c>
      <c r="U20">
        <v>9088</v>
      </c>
    </row>
    <row r="21" spans="1:21">
      <c r="A21" s="4" t="s">
        <v>10</v>
      </c>
    </row>
    <row r="23" spans="1:21">
      <c r="A23" t="s">
        <v>12</v>
      </c>
      <c r="B23">
        <v>0.56000000000000005</v>
      </c>
      <c r="C23">
        <v>0.56000000000000005</v>
      </c>
      <c r="D23">
        <v>0.56000000000000005</v>
      </c>
      <c r="E23">
        <v>0.56000000000000005</v>
      </c>
      <c r="F23">
        <v>0.56000000000000005</v>
      </c>
      <c r="G23">
        <v>0.56000000000000005</v>
      </c>
      <c r="I23">
        <v>0.56000000000000005</v>
      </c>
      <c r="J23">
        <v>0.56000000000000005</v>
      </c>
      <c r="K23">
        <v>0.56000000000000005</v>
      </c>
      <c r="L23">
        <v>0.56000000000000005</v>
      </c>
      <c r="M23">
        <v>0.56000000000000005</v>
      </c>
      <c r="N23">
        <v>0.56000000000000005</v>
      </c>
      <c r="P23">
        <v>0.56000000000000005</v>
      </c>
      <c r="Q23">
        <v>0.56000000000000005</v>
      </c>
      <c r="R23">
        <v>0.56000000000000005</v>
      </c>
      <c r="S23">
        <v>0.56000000000000005</v>
      </c>
      <c r="T23">
        <v>0.56000000000000005</v>
      </c>
      <c r="U23">
        <v>0.56000000000000005</v>
      </c>
    </row>
    <row r="25" spans="1:21">
      <c r="A25" t="s">
        <v>9</v>
      </c>
    </row>
    <row r="26" spans="1:21">
      <c r="A26" t="s">
        <v>11</v>
      </c>
      <c r="B26">
        <f>B20*B23</f>
        <v>3568.8800000000006</v>
      </c>
      <c r="C26">
        <f t="shared" ref="C26:G26" si="0">C20*C23</f>
        <v>13658.400000000001</v>
      </c>
      <c r="D26">
        <f t="shared" si="0"/>
        <v>421.12000000000006</v>
      </c>
      <c r="E26">
        <f t="shared" si="0"/>
        <v>373.52000000000004</v>
      </c>
      <c r="F26">
        <f t="shared" si="0"/>
        <v>213.36</v>
      </c>
      <c r="G26">
        <f t="shared" si="0"/>
        <v>1243.7600000000002</v>
      </c>
      <c r="I26">
        <f>I20*I23</f>
        <v>4987.3600000000006</v>
      </c>
      <c r="J26">
        <f t="shared" ref="J26:N26" si="1">J20*J23</f>
        <v>12452.720000000001</v>
      </c>
      <c r="K26">
        <f t="shared" si="1"/>
        <v>468.16</v>
      </c>
      <c r="L26">
        <f t="shared" si="1"/>
        <v>316.40000000000003</v>
      </c>
      <c r="M26">
        <f t="shared" si="1"/>
        <v>692.72</v>
      </c>
      <c r="N26">
        <f t="shared" si="1"/>
        <v>1758.4</v>
      </c>
      <c r="P26">
        <f>P20*P23</f>
        <v>14932.960000000001</v>
      </c>
      <c r="Q26">
        <f t="shared" ref="Q26:U26" si="2">Q20*Q23</f>
        <v>15553.440000000002</v>
      </c>
      <c r="R26">
        <f t="shared" si="2"/>
        <v>176.96</v>
      </c>
      <c r="S26">
        <f t="shared" si="2"/>
        <v>215.04000000000002</v>
      </c>
      <c r="T26">
        <f t="shared" si="2"/>
        <v>5340.1600000000008</v>
      </c>
      <c r="U26">
        <f t="shared" si="2"/>
        <v>5089.2800000000007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2013-12-04T16:32:33Z</dcterms:modified>
</cp:coreProperties>
</file>