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-19200" yWindow="0" windowWidth="19200" windowHeight="16440" tabRatio="500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D4" i="1"/>
  <c r="B35"/>
  <c r="B40"/>
  <c r="B41"/>
  <c r="L7"/>
  <c r="B21"/>
  <c r="B26"/>
  <c r="B27"/>
  <c r="L6"/>
  <c r="U35"/>
  <c r="U40"/>
  <c r="U41"/>
  <c r="T35"/>
  <c r="T40"/>
  <c r="T41"/>
  <c r="S35"/>
  <c r="S40"/>
  <c r="S41"/>
  <c r="R35"/>
  <c r="R40"/>
  <c r="R41"/>
  <c r="Q35"/>
  <c r="Q40"/>
  <c r="Q41"/>
  <c r="P35"/>
  <c r="P40"/>
  <c r="P41"/>
  <c r="U21"/>
  <c r="U26"/>
  <c r="U27"/>
  <c r="T21"/>
  <c r="T26"/>
  <c r="T27"/>
  <c r="S21"/>
  <c r="S26"/>
  <c r="S27"/>
  <c r="R21"/>
  <c r="R26"/>
  <c r="R27"/>
  <c r="Q21"/>
  <c r="Q26"/>
  <c r="Q27"/>
  <c r="P21"/>
  <c r="P26"/>
  <c r="P27"/>
  <c r="N35"/>
  <c r="N40"/>
  <c r="N41"/>
  <c r="M35"/>
  <c r="M40"/>
  <c r="M41"/>
  <c r="L35"/>
  <c r="L40"/>
  <c r="L41"/>
  <c r="K35"/>
  <c r="K40"/>
  <c r="K41"/>
  <c r="J35"/>
  <c r="J40"/>
  <c r="J41"/>
  <c r="I35"/>
  <c r="I40"/>
  <c r="I41"/>
  <c r="N21"/>
  <c r="N26"/>
  <c r="N27"/>
  <c r="M21"/>
  <c r="M26"/>
  <c r="M27"/>
  <c r="L21"/>
  <c r="L26"/>
  <c r="L27"/>
  <c r="K21"/>
  <c r="K26"/>
  <c r="K27"/>
  <c r="J21"/>
  <c r="J26"/>
  <c r="J27"/>
  <c r="I21"/>
  <c r="I26"/>
  <c r="I27"/>
  <c r="G35"/>
  <c r="G40"/>
  <c r="G41"/>
  <c r="F35"/>
  <c r="F40"/>
  <c r="F41"/>
  <c r="E35"/>
  <c r="E40"/>
  <c r="E41"/>
  <c r="D35"/>
  <c r="D40"/>
  <c r="D41"/>
  <c r="C35"/>
  <c r="C40"/>
  <c r="C41"/>
  <c r="G21"/>
  <c r="G26"/>
  <c r="G27"/>
  <c r="F21"/>
  <c r="F26"/>
  <c r="F27"/>
  <c r="E21"/>
  <c r="E26"/>
  <c r="E27"/>
  <c r="D21"/>
  <c r="D26"/>
  <c r="D27"/>
  <c r="C21"/>
  <c r="C26"/>
  <c r="C27"/>
  <c r="D5"/>
  <c r="E7"/>
  <c r="E6"/>
  <c r="D7"/>
  <c r="D6"/>
</calcChain>
</file>

<file path=xl/sharedStrings.xml><?xml version="1.0" encoding="utf-8"?>
<sst xmlns="http://schemas.openxmlformats.org/spreadsheetml/2006/main" count="91" uniqueCount="41">
  <si>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</si>
  <si>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</si>
  <si>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</si>
  <si>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</si>
  <si>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</si>
  <si>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AUCp</t>
    <phoneticPr fontId="2"/>
  </si>
  <si>
    <t>AUCb</t>
    <phoneticPr fontId="2"/>
  </si>
  <si>
    <t>5OH</t>
    <phoneticPr fontId="2"/>
  </si>
  <si>
    <t>Sulfone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</si>
  <si>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</si>
  <si>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</si>
  <si>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</si>
  <si>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</si>
  <si>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</si>
  <si>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</si>
  <si>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ug/kg</t>
    <phoneticPr fontId="2"/>
  </si>
  <si>
    <t>mean (mg)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</si>
  <si>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</si>
  <si>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</si>
  <si>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</si>
  <si>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</si>
  <si>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</si>
  <si>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</si>
  <si>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</si>
  <si>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</si>
  <si>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</si>
  <si>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fBCLint-EM</t>
    <phoneticPr fontId="2"/>
  </si>
  <si>
    <t>fBCLint-PM</t>
    <phoneticPr fontId="2"/>
  </si>
  <si>
    <t>EM</t>
    <phoneticPr fontId="2"/>
  </si>
  <si>
    <t>PM</t>
    <phoneticPr fontId="2"/>
  </si>
  <si>
    <t>D-EM</t>
    <phoneticPr fontId="2"/>
  </si>
  <si>
    <t>EM</t>
    <phoneticPr fontId="2"/>
  </si>
  <si>
    <t>Omeprazole</t>
    <phoneticPr fontId="2"/>
  </si>
  <si>
    <t>+ inhi</t>
    <phoneticPr fontId="2"/>
  </si>
  <si>
    <t>nmol hr / l</t>
    <phoneticPr fontId="2"/>
  </si>
  <si>
    <t>Rb</t>
    <phoneticPr fontId="2"/>
  </si>
  <si>
    <t>Ketoconazole</t>
    <phoneticPr fontId="2"/>
  </si>
  <si>
    <t>Ome</t>
    <phoneticPr fontId="2"/>
  </si>
  <si>
    <t>5-OH</t>
    <phoneticPr fontId="2"/>
  </si>
  <si>
    <t>MW</t>
    <phoneticPr fontId="2"/>
  </si>
  <si>
    <t>ug hr / l</t>
    <phoneticPr fontId="2"/>
  </si>
</sst>
</file>

<file path=xl/styles.xml><?xml version="1.0" encoding="utf-8"?>
<styleSheet xmlns="http://schemas.openxmlformats.org/spreadsheetml/2006/main">
  <fonts count="6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7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2" borderId="0" xfId="0" applyFill="1"/>
    <xf numFmtId="0" fontId="0" fillId="2" borderId="0" xfId="0" quotePrefix="1" applyFill="1"/>
    <xf numFmtId="0" fontId="5" fillId="2" borderId="0" xfId="0" applyFont="1" applyFill="1"/>
    <xf numFmtId="0" fontId="0" fillId="0" borderId="0" xfId="0"/>
  </cellXfs>
  <cellStyles count="7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52"/>
  <sheetViews>
    <sheetView tabSelected="1" zoomScale="70" zoomScaleNormal="70" workbookViewId="0">
      <selection activeCell="E7" sqref="D7:J7"/>
    </sheetView>
  </sheetViews>
  <sheetFormatPr defaultColWidth="13" defaultRowHeight="14.25"/>
  <sheetData>
    <row r="1" spans="1:16">
      <c r="A1" s="1"/>
      <c r="B1" s="2" t="s">
        <v>28</v>
      </c>
      <c r="C1" s="1">
        <v>76</v>
      </c>
      <c r="D1" s="1" t="s">
        <v>0</v>
      </c>
      <c r="E1" s="1"/>
      <c r="F1" s="1"/>
      <c r="G1" s="1"/>
      <c r="H1" s="1"/>
      <c r="I1" s="1"/>
      <c r="J1" s="1"/>
      <c r="K1" s="3"/>
      <c r="L1" s="3"/>
    </row>
    <row r="2" spans="1:16">
      <c r="A2" s="1"/>
      <c r="B2" s="2" t="s">
        <v>29</v>
      </c>
      <c r="C2" s="1">
        <v>74</v>
      </c>
      <c r="D2" s="1"/>
      <c r="E2" s="1"/>
      <c r="F2" s="1"/>
      <c r="G2" s="1"/>
      <c r="H2" s="1"/>
      <c r="I2" s="1"/>
      <c r="J2" s="1"/>
      <c r="K2" s="3"/>
      <c r="L2" s="3"/>
    </row>
    <row r="3" spans="1:16" s="10" customFormat="1">
      <c r="A3" s="9" t="s">
        <v>9</v>
      </c>
      <c r="B3" s="9" t="s">
        <v>10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11</v>
      </c>
      <c r="H3" s="9" t="s">
        <v>12</v>
      </c>
      <c r="I3" s="9" t="s">
        <v>13</v>
      </c>
      <c r="J3" s="9" t="s">
        <v>14</v>
      </c>
      <c r="K3" s="8"/>
    </row>
    <row r="4" spans="1:16" s="10" customFormat="1">
      <c r="A4" s="4">
        <v>3</v>
      </c>
      <c r="B4" s="5" t="s">
        <v>30</v>
      </c>
      <c r="C4" s="4" t="s">
        <v>15</v>
      </c>
      <c r="D4" s="6">
        <f>L$4/C1*1000</f>
        <v>263.15789473684208</v>
      </c>
      <c r="E4" s="6">
        <v>0</v>
      </c>
      <c r="F4" s="6">
        <v>0</v>
      </c>
      <c r="G4" s="6"/>
      <c r="H4" s="6"/>
      <c r="I4" s="6"/>
      <c r="J4" s="6"/>
      <c r="K4" s="8" t="s">
        <v>16</v>
      </c>
      <c r="L4" s="8">
        <v>20</v>
      </c>
    </row>
    <row r="5" spans="1:16" s="10" customFormat="1">
      <c r="A5" s="4"/>
      <c r="B5" s="5"/>
      <c r="C5" s="4" t="s">
        <v>15</v>
      </c>
      <c r="D5" s="6">
        <f>L$4/C2*1000</f>
        <v>270.27027027027026</v>
      </c>
      <c r="E5" s="6">
        <v>0</v>
      </c>
      <c r="F5" s="6">
        <v>0</v>
      </c>
      <c r="G5" s="6"/>
      <c r="H5" s="6"/>
      <c r="I5" s="6"/>
      <c r="J5" s="6"/>
      <c r="K5" s="8"/>
      <c r="L5" s="8"/>
    </row>
    <row r="6" spans="1:16" s="10" customFormat="1">
      <c r="A6" s="4">
        <v>31</v>
      </c>
      <c r="B6" s="5" t="s">
        <v>26</v>
      </c>
      <c r="C6" s="4" t="s">
        <v>17</v>
      </c>
      <c r="D6" s="6">
        <f>D4/L6/10</f>
        <v>7.8793438347830702E-2</v>
      </c>
      <c r="E6" s="6">
        <f>D4/L6*10</f>
        <v>7.8793438347830698</v>
      </c>
      <c r="F6" s="6">
        <v>1</v>
      </c>
      <c r="G6" s="6">
        <v>0</v>
      </c>
      <c r="H6" s="6">
        <v>0</v>
      </c>
      <c r="I6" s="6">
        <v>1</v>
      </c>
      <c r="J6" s="6">
        <v>1</v>
      </c>
      <c r="K6" s="7" t="s">
        <v>18</v>
      </c>
      <c r="L6" s="8">
        <f>B27</f>
        <v>333.98452999999995</v>
      </c>
      <c r="M6" s="10" t="s">
        <v>19</v>
      </c>
    </row>
    <row r="7" spans="1:16" s="10" customFormat="1">
      <c r="A7" s="4"/>
      <c r="B7" s="5" t="s">
        <v>27</v>
      </c>
      <c r="C7" s="4" t="s">
        <v>17</v>
      </c>
      <c r="D7" s="6">
        <f>D5/L7/10</f>
        <v>1.7411816541945877E-2</v>
      </c>
      <c r="E7" s="6">
        <f>D5/L7*10</f>
        <v>1.7411816541945877</v>
      </c>
      <c r="F7" s="6">
        <v>1</v>
      </c>
      <c r="G7" s="6">
        <v>0</v>
      </c>
      <c r="H7" s="6">
        <v>0</v>
      </c>
      <c r="I7" s="6">
        <v>1</v>
      </c>
      <c r="J7" s="6">
        <v>1</v>
      </c>
      <c r="K7" s="7" t="s">
        <v>18</v>
      </c>
      <c r="L7" s="8">
        <f>B41</f>
        <v>1552.2232824999999</v>
      </c>
      <c r="M7" s="10" t="s">
        <v>19</v>
      </c>
    </row>
    <row r="8" spans="1:16" s="10" customFormat="1">
      <c r="A8" s="4" t="s">
        <v>20</v>
      </c>
      <c r="B8" s="5" t="s">
        <v>21</v>
      </c>
      <c r="C8" s="4"/>
      <c r="D8" s="6"/>
      <c r="E8" s="6"/>
      <c r="F8" s="6"/>
      <c r="G8" s="6"/>
      <c r="H8" s="6"/>
      <c r="I8" s="6"/>
      <c r="J8" s="6"/>
      <c r="K8" s="7"/>
      <c r="L8" s="8"/>
    </row>
    <row r="9" spans="1:16" s="10" customFormat="1">
      <c r="A9" s="4" t="s">
        <v>22</v>
      </c>
      <c r="B9" s="5" t="s">
        <v>23</v>
      </c>
      <c r="C9" s="4"/>
      <c r="D9" s="6"/>
      <c r="E9" s="6"/>
      <c r="F9" s="6"/>
      <c r="G9" s="6"/>
      <c r="H9" s="6"/>
      <c r="I9" s="6"/>
      <c r="J9" s="6"/>
      <c r="K9" s="7"/>
      <c r="L9" s="8"/>
    </row>
    <row r="10" spans="1:16" s="10" customFormat="1">
      <c r="A10" s="4">
        <v>46</v>
      </c>
      <c r="B10" s="5" t="s">
        <v>24</v>
      </c>
      <c r="C10" s="4"/>
      <c r="D10" s="6"/>
      <c r="E10" s="6"/>
      <c r="F10" s="6"/>
      <c r="G10" s="6"/>
      <c r="H10" s="6"/>
      <c r="I10" s="6"/>
      <c r="J10" s="6"/>
      <c r="K10" s="7"/>
      <c r="L10" s="8"/>
    </row>
    <row r="11" spans="1:16" s="10" customFormat="1">
      <c r="A11" s="4">
        <v>50</v>
      </c>
      <c r="B11" s="5" t="s">
        <v>25</v>
      </c>
    </row>
    <row r="15" spans="1:16" s="12" customFormat="1">
      <c r="B15" s="12" t="s">
        <v>31</v>
      </c>
    </row>
    <row r="16" spans="1:16" s="12" customFormat="1">
      <c r="B16" s="12">
        <v>50</v>
      </c>
      <c r="I16" s="12">
        <v>100</v>
      </c>
      <c r="P16" s="12">
        <v>200</v>
      </c>
    </row>
    <row r="17" spans="1:21" s="12" customFormat="1">
      <c r="A17" s="12" t="s">
        <v>5</v>
      </c>
      <c r="B17" s="12" t="s">
        <v>32</v>
      </c>
      <c r="C17" s="13" t="s">
        <v>33</v>
      </c>
      <c r="D17" s="12" t="s">
        <v>7</v>
      </c>
      <c r="E17" s="13" t="s">
        <v>33</v>
      </c>
      <c r="F17" s="12" t="s">
        <v>8</v>
      </c>
      <c r="G17" s="13" t="s">
        <v>33</v>
      </c>
      <c r="I17" s="12" t="s">
        <v>32</v>
      </c>
      <c r="J17" s="13" t="s">
        <v>33</v>
      </c>
      <c r="K17" s="12" t="s">
        <v>7</v>
      </c>
      <c r="L17" s="13" t="s">
        <v>33</v>
      </c>
      <c r="M17" s="12" t="s">
        <v>8</v>
      </c>
      <c r="N17" s="13" t="s">
        <v>33</v>
      </c>
      <c r="P17" s="12" t="s">
        <v>32</v>
      </c>
      <c r="Q17" s="13" t="s">
        <v>33</v>
      </c>
      <c r="R17" s="12" t="s">
        <v>7</v>
      </c>
      <c r="S17" s="13" t="s">
        <v>33</v>
      </c>
      <c r="T17" s="12" t="s">
        <v>8</v>
      </c>
      <c r="U17" s="13" t="s">
        <v>33</v>
      </c>
    </row>
    <row r="18" spans="1:21" s="12" customFormat="1"/>
    <row r="19" spans="1:21" s="12" customFormat="1"/>
    <row r="20" spans="1:21" s="12" customFormat="1"/>
    <row r="21" spans="1:21" s="12" customFormat="1">
      <c r="A21" s="12" t="s">
        <v>34</v>
      </c>
      <c r="B21" s="12">
        <f>$B$45</f>
        <v>1660</v>
      </c>
      <c r="C21" s="12">
        <f>C45</f>
        <v>3403</v>
      </c>
      <c r="D21" s="12">
        <f>$B$46</f>
        <v>1609</v>
      </c>
      <c r="E21" s="12">
        <f>C46</f>
        <v>2271</v>
      </c>
      <c r="F21" s="12">
        <f>$B$47</f>
        <v>485</v>
      </c>
      <c r="G21" s="12">
        <f>C47</f>
        <v>206</v>
      </c>
      <c r="I21" s="12">
        <f>$B$45</f>
        <v>1660</v>
      </c>
      <c r="J21" s="12">
        <f>D45</f>
        <v>2281</v>
      </c>
      <c r="K21" s="12">
        <f>$B$46</f>
        <v>1609</v>
      </c>
      <c r="L21" s="12">
        <f>D46</f>
        <v>1750</v>
      </c>
      <c r="M21" s="12">
        <f>$B$47</f>
        <v>485</v>
      </c>
      <c r="N21" s="12">
        <f>D47</f>
        <v>167</v>
      </c>
      <c r="P21" s="12">
        <f>$B$45</f>
        <v>1660</v>
      </c>
      <c r="Q21" s="12">
        <f>E45</f>
        <v>2265</v>
      </c>
      <c r="R21" s="12">
        <f>$B$46</f>
        <v>1609</v>
      </c>
      <c r="S21" s="12">
        <f>E46</f>
        <v>1830</v>
      </c>
      <c r="T21" s="12">
        <f>$B$47</f>
        <v>485</v>
      </c>
      <c r="U21" s="12">
        <f>E47</f>
        <v>98</v>
      </c>
    </row>
    <row r="22" spans="1:21" s="12" customFormat="1"/>
    <row r="23" spans="1:21" s="12" customFormat="1">
      <c r="A23" s="12" t="s">
        <v>35</v>
      </c>
      <c r="B23" s="12">
        <v>0.58250000000000002</v>
      </c>
      <c r="C23" s="12">
        <v>0.58250000000000002</v>
      </c>
      <c r="D23" s="12">
        <v>0.58250000000000002</v>
      </c>
      <c r="E23" s="12">
        <v>0.58250000000000002</v>
      </c>
      <c r="F23" s="12">
        <v>0.58250000000000002</v>
      </c>
      <c r="G23" s="12">
        <v>0.58250000000000002</v>
      </c>
      <c r="I23" s="12">
        <v>0.58250000000000002</v>
      </c>
      <c r="J23" s="12">
        <v>0.58250000000000002</v>
      </c>
      <c r="K23" s="12">
        <v>0.58250000000000002</v>
      </c>
      <c r="L23" s="12">
        <v>0.58250000000000002</v>
      </c>
      <c r="M23" s="12">
        <v>0.58250000000000002</v>
      </c>
      <c r="N23" s="12">
        <v>0.58250000000000002</v>
      </c>
      <c r="P23" s="14">
        <v>0.58250000000000002</v>
      </c>
      <c r="Q23" s="14">
        <v>0.58250000000000002</v>
      </c>
      <c r="R23" s="14">
        <v>0.58250000000000002</v>
      </c>
      <c r="S23" s="14">
        <v>0.58250000000000002</v>
      </c>
      <c r="T23" s="14">
        <v>0.58250000000000002</v>
      </c>
      <c r="U23" s="14">
        <v>0.58250000000000002</v>
      </c>
    </row>
    <row r="24" spans="1:21" s="12" customFormat="1"/>
    <row r="25" spans="1:21" s="12" customFormat="1">
      <c r="A25" s="12" t="s">
        <v>6</v>
      </c>
    </row>
    <row r="26" spans="1:21" s="12" customFormat="1">
      <c r="A26" s="12" t="s">
        <v>34</v>
      </c>
      <c r="B26" s="12">
        <f>B21*B23</f>
        <v>966.95</v>
      </c>
      <c r="C26" s="12">
        <f t="shared" ref="C26:G26" si="0">C21*C23</f>
        <v>1982.2475000000002</v>
      </c>
      <c r="D26" s="12">
        <f t="shared" si="0"/>
        <v>937.24250000000006</v>
      </c>
      <c r="E26" s="12">
        <f t="shared" si="0"/>
        <v>1322.8575000000001</v>
      </c>
      <c r="F26" s="12">
        <f t="shared" si="0"/>
        <v>282.51249999999999</v>
      </c>
      <c r="G26" s="12">
        <f t="shared" si="0"/>
        <v>119.995</v>
      </c>
      <c r="I26" s="12">
        <f>I21*I23</f>
        <v>966.95</v>
      </c>
      <c r="J26" s="12">
        <f t="shared" ref="J26:N26" si="1">J21*J23</f>
        <v>1328.6825000000001</v>
      </c>
      <c r="K26" s="12">
        <f t="shared" si="1"/>
        <v>937.24250000000006</v>
      </c>
      <c r="L26" s="12">
        <f t="shared" si="1"/>
        <v>1019.375</v>
      </c>
      <c r="M26" s="12">
        <f t="shared" si="1"/>
        <v>282.51249999999999</v>
      </c>
      <c r="N26" s="12">
        <f t="shared" si="1"/>
        <v>97.277500000000003</v>
      </c>
      <c r="P26" s="12">
        <f>P21*P23</f>
        <v>966.95</v>
      </c>
      <c r="Q26" s="12">
        <f t="shared" ref="Q26:U26" si="2">Q21*Q23</f>
        <v>1319.3625</v>
      </c>
      <c r="R26" s="12">
        <f t="shared" si="2"/>
        <v>937.24250000000006</v>
      </c>
      <c r="S26" s="12">
        <f t="shared" si="2"/>
        <v>1065.9750000000001</v>
      </c>
      <c r="T26" s="12">
        <f t="shared" si="2"/>
        <v>282.51249999999999</v>
      </c>
      <c r="U26" s="12">
        <f t="shared" si="2"/>
        <v>57.085000000000001</v>
      </c>
    </row>
    <row r="27" spans="1:21" s="12" customFormat="1">
      <c r="A27" s="12" t="s">
        <v>40</v>
      </c>
      <c r="B27" s="12">
        <f>B26*$B$52/1000</f>
        <v>333.98452999999995</v>
      </c>
      <c r="C27" s="12">
        <f>C26*$B$52/1000</f>
        <v>684.66828650000002</v>
      </c>
      <c r="D27" s="12">
        <f>D26*$C$52/1000</f>
        <v>338.73818435000004</v>
      </c>
      <c r="E27" s="12">
        <f>E26*$C$52/1000</f>
        <v>478.10715765000009</v>
      </c>
      <c r="F27" s="12">
        <f>F26*$D$52/1000</f>
        <v>102.10566774999999</v>
      </c>
      <c r="G27" s="12">
        <f>G26*$D$52/1000</f>
        <v>43.368592900000003</v>
      </c>
      <c r="I27" s="12">
        <f>I26*$B$52/1000</f>
        <v>333.98452999999995</v>
      </c>
      <c r="J27" s="12">
        <f>J26*$B$52/1000</f>
        <v>458.92693550000001</v>
      </c>
      <c r="K27" s="12">
        <f>K26*$C$52/1000</f>
        <v>338.73818435000004</v>
      </c>
      <c r="L27" s="12">
        <f>L26*$C$52/1000</f>
        <v>368.42251250000004</v>
      </c>
      <c r="M27" s="12">
        <f>M26*$D$52/1000</f>
        <v>102.10566774999999</v>
      </c>
      <c r="N27" s="12">
        <f>N26*$D$52/1000</f>
        <v>35.158034050000005</v>
      </c>
      <c r="P27" s="12">
        <f>P26*$B$52/1000</f>
        <v>333.98452999999995</v>
      </c>
      <c r="Q27" s="12">
        <f>Q26*$B$52/1000</f>
        <v>455.70780749999994</v>
      </c>
      <c r="R27" s="12">
        <f>R26*$C$52/1000</f>
        <v>338.73818435000004</v>
      </c>
      <c r="S27" s="12">
        <f>S26*$C$52/1000</f>
        <v>385.2646845000001</v>
      </c>
      <c r="T27" s="12">
        <f>T26*$D$52/1000</f>
        <v>102.10566774999999</v>
      </c>
      <c r="U27" s="12">
        <f>U26*$D$52/1000</f>
        <v>20.631660700000001</v>
      </c>
    </row>
    <row r="28" spans="1:21" s="11" customFormat="1"/>
    <row r="29" spans="1:21" s="12" customFormat="1">
      <c r="B29" s="12" t="s">
        <v>29</v>
      </c>
    </row>
    <row r="30" spans="1:21" s="12" customFormat="1">
      <c r="B30" s="12">
        <v>50</v>
      </c>
      <c r="I30" s="12">
        <v>100</v>
      </c>
      <c r="P30" s="12">
        <v>200</v>
      </c>
    </row>
    <row r="31" spans="1:21" s="12" customFormat="1">
      <c r="A31" s="12" t="s">
        <v>5</v>
      </c>
      <c r="B31" s="12" t="s">
        <v>32</v>
      </c>
      <c r="C31" s="13" t="s">
        <v>33</v>
      </c>
      <c r="D31" s="12" t="s">
        <v>7</v>
      </c>
      <c r="E31" s="13" t="s">
        <v>33</v>
      </c>
      <c r="F31" s="12" t="s">
        <v>8</v>
      </c>
      <c r="G31" s="13" t="s">
        <v>33</v>
      </c>
      <c r="I31" s="12" t="s">
        <v>32</v>
      </c>
      <c r="J31" s="13" t="s">
        <v>33</v>
      </c>
      <c r="K31" s="12" t="s">
        <v>7</v>
      </c>
      <c r="L31" s="13" t="s">
        <v>33</v>
      </c>
      <c r="M31" s="12" t="s">
        <v>8</v>
      </c>
      <c r="N31" s="13" t="s">
        <v>33</v>
      </c>
      <c r="P31" s="12" t="s">
        <v>32</v>
      </c>
      <c r="Q31" s="13" t="s">
        <v>33</v>
      </c>
      <c r="R31" s="12" t="s">
        <v>7</v>
      </c>
      <c r="S31" s="13" t="s">
        <v>33</v>
      </c>
      <c r="T31" s="12" t="s">
        <v>8</v>
      </c>
      <c r="U31" s="13" t="s">
        <v>33</v>
      </c>
    </row>
    <row r="32" spans="1:21" s="12" customFormat="1"/>
    <row r="33" spans="1:21" s="12" customFormat="1"/>
    <row r="34" spans="1:21" s="12" customFormat="1"/>
    <row r="35" spans="1:21" s="12" customFormat="1">
      <c r="A35" s="12" t="s">
        <v>34</v>
      </c>
      <c r="B35" s="12">
        <f>$F$45</f>
        <v>7715</v>
      </c>
      <c r="C35" s="12">
        <f>G45</f>
        <v>11823</v>
      </c>
      <c r="D35" s="12">
        <f>$F$46</f>
        <v>499</v>
      </c>
      <c r="E35" s="12">
        <f>G46</f>
        <v>562</v>
      </c>
      <c r="F35" s="12">
        <f>$F$47</f>
        <v>3159</v>
      </c>
      <c r="G35" s="12">
        <f>G47</f>
        <v>2430</v>
      </c>
      <c r="I35" s="12">
        <f>$F$45</f>
        <v>7715</v>
      </c>
      <c r="J35" s="12">
        <f>H45</f>
        <v>15064</v>
      </c>
      <c r="K35" s="12">
        <f>$F$46</f>
        <v>499</v>
      </c>
      <c r="L35" s="12">
        <f>H46</f>
        <v>456</v>
      </c>
      <c r="M35" s="12">
        <f>$F$47</f>
        <v>3159</v>
      </c>
      <c r="N35" s="12">
        <f>H47</f>
        <v>937</v>
      </c>
      <c r="P35" s="12">
        <f>$F$45</f>
        <v>7715</v>
      </c>
      <c r="Q35" s="12">
        <f>I45</f>
        <v>15319</v>
      </c>
      <c r="R35" s="12">
        <f>$F$46</f>
        <v>499</v>
      </c>
      <c r="S35" s="12">
        <f>I46</f>
        <v>300</v>
      </c>
      <c r="T35" s="12">
        <f>$F$47</f>
        <v>3159</v>
      </c>
      <c r="U35" s="12">
        <f>I47</f>
        <v>534</v>
      </c>
    </row>
    <row r="36" spans="1:21" s="12" customFormat="1"/>
    <row r="37" spans="1:21" s="12" customFormat="1">
      <c r="A37" s="12" t="s">
        <v>35</v>
      </c>
      <c r="B37" s="12">
        <v>0.58250000000000002</v>
      </c>
      <c r="C37" s="12">
        <v>0.58250000000000002</v>
      </c>
      <c r="D37" s="12">
        <v>0.58250000000000002</v>
      </c>
      <c r="E37" s="12">
        <v>0.58250000000000002</v>
      </c>
      <c r="F37" s="12">
        <v>0.58250000000000002</v>
      </c>
      <c r="G37" s="12">
        <v>0.58250000000000002</v>
      </c>
      <c r="I37" s="12">
        <v>0.58250000000000002</v>
      </c>
      <c r="J37" s="12">
        <v>0.58250000000000002</v>
      </c>
      <c r="K37" s="12">
        <v>0.58250000000000002</v>
      </c>
      <c r="L37" s="12">
        <v>0.58250000000000002</v>
      </c>
      <c r="M37" s="12">
        <v>0.58250000000000002</v>
      </c>
      <c r="N37" s="12">
        <v>0.58250000000000002</v>
      </c>
      <c r="P37" s="14">
        <v>0.58250000000000002</v>
      </c>
      <c r="Q37" s="14">
        <v>0.58250000000000002</v>
      </c>
      <c r="R37" s="14">
        <v>0.58250000000000002</v>
      </c>
      <c r="S37" s="14">
        <v>0.58250000000000002</v>
      </c>
      <c r="T37" s="14">
        <v>0.58250000000000002</v>
      </c>
      <c r="U37" s="14">
        <v>0.58250000000000002</v>
      </c>
    </row>
    <row r="38" spans="1:21" s="12" customFormat="1"/>
    <row r="39" spans="1:21" s="12" customFormat="1">
      <c r="A39" s="12" t="s">
        <v>6</v>
      </c>
    </row>
    <row r="40" spans="1:21" s="12" customFormat="1">
      <c r="A40" s="12" t="s">
        <v>34</v>
      </c>
      <c r="B40" s="12">
        <f>B35*B37</f>
        <v>4493.9875000000002</v>
      </c>
      <c r="C40" s="12">
        <f t="shared" ref="C40:G40" si="3">C35*C37</f>
        <v>6886.8975</v>
      </c>
      <c r="D40" s="12">
        <f t="shared" si="3"/>
        <v>290.66750000000002</v>
      </c>
      <c r="E40" s="12">
        <f t="shared" si="3"/>
        <v>327.36500000000001</v>
      </c>
      <c r="F40" s="12">
        <f t="shared" si="3"/>
        <v>1840.1175000000001</v>
      </c>
      <c r="G40" s="12">
        <f t="shared" si="3"/>
        <v>1415.4750000000001</v>
      </c>
      <c r="I40" s="12">
        <f>I35*I37</f>
        <v>4493.9875000000002</v>
      </c>
      <c r="J40" s="12">
        <f t="shared" ref="J40:N40" si="4">J35*J37</f>
        <v>8774.7800000000007</v>
      </c>
      <c r="K40" s="12">
        <f t="shared" si="4"/>
        <v>290.66750000000002</v>
      </c>
      <c r="L40" s="12">
        <f t="shared" si="4"/>
        <v>265.62</v>
      </c>
      <c r="M40" s="12">
        <f t="shared" si="4"/>
        <v>1840.1175000000001</v>
      </c>
      <c r="N40" s="12">
        <f t="shared" si="4"/>
        <v>545.80250000000001</v>
      </c>
      <c r="P40" s="12">
        <f>P35*P37</f>
        <v>4493.9875000000002</v>
      </c>
      <c r="Q40" s="12">
        <f t="shared" ref="Q40:U40" si="5">Q35*Q37</f>
        <v>8923.317500000001</v>
      </c>
      <c r="R40" s="12">
        <f t="shared" si="5"/>
        <v>290.66750000000002</v>
      </c>
      <c r="S40" s="12">
        <f t="shared" si="5"/>
        <v>174.75</v>
      </c>
      <c r="T40" s="12">
        <f t="shared" si="5"/>
        <v>1840.1175000000001</v>
      </c>
      <c r="U40" s="12">
        <f t="shared" si="5"/>
        <v>311.05500000000001</v>
      </c>
    </row>
    <row r="41" spans="1:21" s="12" customFormat="1">
      <c r="A41" s="12" t="s">
        <v>40</v>
      </c>
      <c r="B41" s="12">
        <f>B40*$B$52/1000</f>
        <v>1552.2232824999999</v>
      </c>
      <c r="C41" s="12">
        <f>C40*$B$52/1000</f>
        <v>2378.7343965</v>
      </c>
      <c r="D41" s="12">
        <f>D40*$C$52/1000</f>
        <v>105.05304785000001</v>
      </c>
      <c r="E41" s="12">
        <f>E40*$C$52/1000</f>
        <v>118.3162583</v>
      </c>
      <c r="F41" s="12">
        <f>F40*$D$52/1000</f>
        <v>665.05526685000007</v>
      </c>
      <c r="G41" s="12">
        <f>G40*$D$52/1000</f>
        <v>511.58097450000008</v>
      </c>
      <c r="I41" s="12">
        <f>I40*$B$52/1000</f>
        <v>1552.2232824999999</v>
      </c>
      <c r="J41" s="12">
        <f>J40*$B$52/1000</f>
        <v>3030.8090120000002</v>
      </c>
      <c r="K41" s="12">
        <f>K40*$C$52/1000</f>
        <v>105.05304785000001</v>
      </c>
      <c r="L41" s="12">
        <f>L40*$C$52/1000</f>
        <v>96.000380400000012</v>
      </c>
      <c r="M41" s="12">
        <f>M40*$D$52/1000</f>
        <v>665.05526685000007</v>
      </c>
      <c r="N41" s="12">
        <f>N40*$D$52/1000</f>
        <v>197.26393955</v>
      </c>
      <c r="P41" s="12">
        <f>P40*$B$52/1000</f>
        <v>1552.2232824999999</v>
      </c>
      <c r="Q41" s="12">
        <f>Q40*$B$52/1000</f>
        <v>3082.1138645000001</v>
      </c>
      <c r="R41" s="12">
        <f>R40*$C$52/1000</f>
        <v>105.05304785000001</v>
      </c>
      <c r="S41" s="12">
        <f>S40*$C$52/1000</f>
        <v>63.158145000000005</v>
      </c>
      <c r="T41" s="12">
        <f>T40*$D$52/1000</f>
        <v>665.05526685000007</v>
      </c>
      <c r="U41" s="12">
        <f>U40*$D$52/1000</f>
        <v>112.42149810000001</v>
      </c>
    </row>
    <row r="42" spans="1:21" s="11" customFormat="1"/>
    <row r="43" spans="1:21" s="11" customFormat="1">
      <c r="B43" s="11" t="s">
        <v>31</v>
      </c>
      <c r="F43" s="11" t="s">
        <v>29</v>
      </c>
    </row>
    <row r="44" spans="1:21" s="11" customFormat="1">
      <c r="A44" s="11" t="s">
        <v>36</v>
      </c>
      <c r="B44" s="11">
        <v>0</v>
      </c>
      <c r="C44" s="11">
        <v>50</v>
      </c>
      <c r="D44" s="11">
        <v>100</v>
      </c>
      <c r="E44" s="11">
        <v>200</v>
      </c>
      <c r="F44" s="11">
        <v>0</v>
      </c>
      <c r="G44" s="11">
        <v>50</v>
      </c>
      <c r="H44" s="11">
        <v>100</v>
      </c>
      <c r="I44" s="11">
        <v>200</v>
      </c>
    </row>
    <row r="45" spans="1:21" s="11" customFormat="1">
      <c r="A45" s="11" t="s">
        <v>37</v>
      </c>
      <c r="B45" s="11">
        <v>1660</v>
      </c>
      <c r="C45" s="11">
        <v>3403</v>
      </c>
      <c r="D45" s="11">
        <v>2281</v>
      </c>
      <c r="E45" s="11">
        <v>2265</v>
      </c>
      <c r="F45" s="11">
        <v>7715</v>
      </c>
      <c r="G45" s="11">
        <v>11823</v>
      </c>
      <c r="H45" s="11">
        <v>15064</v>
      </c>
      <c r="I45" s="11">
        <v>15319</v>
      </c>
    </row>
    <row r="46" spans="1:21" s="11" customFormat="1">
      <c r="A46" s="11" t="s">
        <v>38</v>
      </c>
      <c r="B46" s="11">
        <v>1609</v>
      </c>
      <c r="C46" s="11">
        <v>2271</v>
      </c>
      <c r="D46" s="11">
        <v>1750</v>
      </c>
      <c r="E46" s="11">
        <v>1830</v>
      </c>
      <c r="F46" s="11">
        <v>499</v>
      </c>
      <c r="G46" s="11">
        <v>562</v>
      </c>
      <c r="H46" s="11">
        <v>456</v>
      </c>
      <c r="I46" s="11">
        <v>300</v>
      </c>
    </row>
    <row r="47" spans="1:21" s="11" customFormat="1">
      <c r="A47" s="11" t="s">
        <v>8</v>
      </c>
      <c r="B47" s="11">
        <v>485</v>
      </c>
      <c r="C47" s="11">
        <v>206</v>
      </c>
      <c r="D47" s="11">
        <v>167</v>
      </c>
      <c r="E47" s="11">
        <v>98</v>
      </c>
      <c r="F47" s="11">
        <v>3159</v>
      </c>
      <c r="G47" s="11">
        <v>2430</v>
      </c>
      <c r="H47" s="11">
        <v>937</v>
      </c>
      <c r="I47" s="11">
        <v>534</v>
      </c>
    </row>
    <row r="48" spans="1:21" s="11" customFormat="1"/>
    <row r="49" spans="1:4" s="11" customFormat="1"/>
    <row r="50" spans="1:4" s="11" customFormat="1"/>
    <row r="51" spans="1:4" s="11" customFormat="1">
      <c r="B51" s="11" t="s">
        <v>32</v>
      </c>
      <c r="C51" s="11" t="s">
        <v>7</v>
      </c>
      <c r="D51" s="11" t="s">
        <v>8</v>
      </c>
    </row>
    <row r="52" spans="1:4" s="11" customFormat="1">
      <c r="A52" s="11" t="s">
        <v>39</v>
      </c>
      <c r="B52" s="15">
        <v>345.4</v>
      </c>
      <c r="C52" s="15">
        <v>361.42</v>
      </c>
      <c r="D52" s="15">
        <v>361.42</v>
      </c>
    </row>
  </sheetData>
  <phoneticPr fontId="2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2013-08-01T07:57:37Z</dcterms:created>
  <dcterms:modified xsi:type="dcterms:W3CDTF">2013-12-05T09:03:52Z</dcterms:modified>
</cp:coreProperties>
</file>