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38400" yWindow="-440" windowWidth="34920" windowHeight="21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U37" i="1"/>
  <c r="T37" i="1"/>
  <c r="S37" i="1"/>
  <c r="R37" i="1"/>
  <c r="Q37" i="1"/>
  <c r="P37" i="1"/>
  <c r="N37" i="1"/>
  <c r="M37" i="1"/>
  <c r="L37" i="1"/>
  <c r="K37" i="1"/>
  <c r="J37" i="1"/>
  <c r="I37" i="1"/>
  <c r="G37" i="1"/>
  <c r="F37" i="1"/>
  <c r="E37" i="1"/>
  <c r="D37" i="1"/>
  <c r="C37" i="1"/>
  <c r="B37" i="1"/>
  <c r="U23" i="1"/>
  <c r="T23" i="1"/>
  <c r="S23" i="1"/>
  <c r="R23" i="1"/>
  <c r="Q23" i="1"/>
  <c r="P23" i="1"/>
  <c r="N23" i="1"/>
  <c r="M23" i="1"/>
  <c r="L23" i="1"/>
  <c r="K23" i="1"/>
  <c r="J23" i="1"/>
  <c r="I23" i="1"/>
  <c r="G23" i="1"/>
  <c r="F23" i="1"/>
  <c r="E23" i="1"/>
  <c r="D23" i="1"/>
  <c r="C23" i="1"/>
  <c r="B23" i="1"/>
  <c r="U31" i="1"/>
  <c r="U36" i="1"/>
  <c r="T31" i="1"/>
  <c r="T36" i="1"/>
  <c r="S31" i="1"/>
  <c r="S36" i="1"/>
  <c r="R31" i="1"/>
  <c r="R36" i="1"/>
  <c r="Q31" i="1"/>
  <c r="Q36" i="1"/>
  <c r="P31" i="1"/>
  <c r="P36" i="1"/>
  <c r="N31" i="1"/>
  <c r="N36" i="1"/>
  <c r="M31" i="1"/>
  <c r="M36" i="1"/>
  <c r="L31" i="1"/>
  <c r="L36" i="1"/>
  <c r="K31" i="1"/>
  <c r="K36" i="1"/>
  <c r="J31" i="1"/>
  <c r="J36" i="1"/>
  <c r="I31" i="1"/>
  <c r="I36" i="1"/>
  <c r="G31" i="1"/>
  <c r="G36" i="1"/>
  <c r="F31" i="1"/>
  <c r="F36" i="1"/>
  <c r="E31" i="1"/>
  <c r="E36" i="1"/>
  <c r="D31" i="1"/>
  <c r="D36" i="1"/>
  <c r="C31" i="1"/>
  <c r="C36" i="1"/>
  <c r="B31" i="1"/>
  <c r="B36" i="1"/>
  <c r="U17" i="1"/>
  <c r="U22" i="1"/>
  <c r="T17" i="1"/>
  <c r="T22" i="1"/>
  <c r="S17" i="1"/>
  <c r="S22" i="1"/>
  <c r="R17" i="1"/>
  <c r="R22" i="1"/>
  <c r="Q17" i="1"/>
  <c r="Q22" i="1"/>
  <c r="P17" i="1"/>
  <c r="P22" i="1"/>
  <c r="N17" i="1"/>
  <c r="N22" i="1"/>
  <c r="M17" i="1"/>
  <c r="M22" i="1"/>
  <c r="L17" i="1"/>
  <c r="L22" i="1"/>
  <c r="K17" i="1"/>
  <c r="K22" i="1"/>
  <c r="J17" i="1"/>
  <c r="J22" i="1"/>
  <c r="I17" i="1"/>
  <c r="I22" i="1"/>
  <c r="G17" i="1"/>
  <c r="G22" i="1"/>
  <c r="F17" i="1"/>
  <c r="F22" i="1"/>
  <c r="E17" i="1"/>
  <c r="E22" i="1"/>
  <c r="D17" i="1"/>
  <c r="D22" i="1"/>
  <c r="C17" i="1"/>
  <c r="C22" i="1"/>
  <c r="B17" i="1"/>
  <c r="B22" i="1"/>
  <c r="D3" i="1"/>
  <c r="D4" i="1"/>
  <c r="E4" i="1"/>
</calcChain>
</file>

<file path=xl/sharedStrings.xml><?xml version="1.0" encoding="utf-8"?>
<sst xmlns="http://schemas.openxmlformats.org/spreadsheetml/2006/main" count="84" uniqueCount="46">
  <si>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</si>
  <si>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</si>
  <si>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</si>
  <si>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</si>
  <si>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</si>
  <si>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</si>
  <si>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AUCb</t>
    <phoneticPr fontId="2"/>
  </si>
  <si>
    <t>Sulfone</t>
    <phoneticPr fontId="2"/>
  </si>
  <si>
    <t>EM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</si>
  <si>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</si>
  <si>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</si>
  <si>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</si>
  <si>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</si>
  <si>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</si>
  <si>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</si>
  <si>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</si>
  <si>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</si>
  <si>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</si>
  <si>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</si>
  <si>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</si>
  <si>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</si>
  <si>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</si>
  <si>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</si>
  <si>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</si>
  <si>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</si>
  <si>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</si>
  <si>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</si>
  <si>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</si>
  <si>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5OH</t>
    <phoneticPr fontId="2"/>
  </si>
  <si>
    <t>+ inhi</t>
    <phoneticPr fontId="2"/>
  </si>
  <si>
    <t>Omeprazole</t>
    <phoneticPr fontId="2"/>
  </si>
  <si>
    <t>nmol hr / l</t>
    <phoneticPr fontId="2"/>
  </si>
  <si>
    <t>Rb</t>
    <phoneticPr fontId="2"/>
  </si>
  <si>
    <t>Ome</t>
    <phoneticPr fontId="2"/>
  </si>
  <si>
    <t>PM</t>
    <phoneticPr fontId="2"/>
  </si>
  <si>
    <t>AUCp</t>
    <phoneticPr fontId="2"/>
  </si>
  <si>
    <t>Omeprazole</t>
    <phoneticPr fontId="2"/>
  </si>
  <si>
    <t>+ inhi</t>
    <phoneticPr fontId="2"/>
  </si>
  <si>
    <t>5OH</t>
    <phoneticPr fontId="2"/>
  </si>
  <si>
    <t>Sulfone</t>
    <phoneticPr fontId="2"/>
  </si>
  <si>
    <t>EM</t>
    <phoneticPr fontId="2"/>
  </si>
  <si>
    <t>PM</t>
    <phoneticPr fontId="2"/>
  </si>
  <si>
    <t>Ketoconazole</t>
    <phoneticPr fontId="2"/>
  </si>
  <si>
    <t>5-OH</t>
    <phoneticPr fontId="2"/>
  </si>
  <si>
    <t>ng hr/ml</t>
    <phoneticPr fontId="2"/>
  </si>
  <si>
    <t>MW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</si>
</sst>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workbookViewId="0">
      <selection activeCell="L5" sqref="L5"/>
    </sheetView>
  </sheetViews>
  <sheetFormatPr baseColWidth="12" defaultRowHeight="18" x14ac:dyDescent="0"/>
  <sheetData>
    <row r="1" spans="1:21">
      <c r="A1" s="1"/>
      <c r="B1" s="2"/>
      <c r="C1" s="1">
        <v>75</v>
      </c>
      <c r="D1" s="1" t="s">
        <v>0</v>
      </c>
      <c r="E1" s="1"/>
      <c r="F1" s="1"/>
      <c r="G1" s="1"/>
      <c r="H1" s="1"/>
      <c r="I1" s="1"/>
      <c r="J1" s="1"/>
      <c r="K1" s="3"/>
      <c r="L1" s="3"/>
      <c r="O1" t="s">
        <v>30</v>
      </c>
      <c r="P1" t="s">
        <v>28</v>
      </c>
      <c r="Q1" t="s">
        <v>7</v>
      </c>
    </row>
    <row r="2" spans="1:21" s="10" customFormat="1">
      <c r="A2" s="9" t="s">
        <v>9</v>
      </c>
      <c r="B2" s="9" t="s">
        <v>10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11</v>
      </c>
      <c r="H2" s="9" t="s">
        <v>12</v>
      </c>
      <c r="I2" s="9" t="s">
        <v>13</v>
      </c>
      <c r="J2" s="9" t="s">
        <v>14</v>
      </c>
      <c r="K2" s="8"/>
      <c r="N2" t="s">
        <v>45</v>
      </c>
      <c r="O2">
        <v>345.4</v>
      </c>
      <c r="P2">
        <v>361.42</v>
      </c>
      <c r="Q2">
        <v>348.44</v>
      </c>
    </row>
    <row r="3" spans="1:21" s="10" customFormat="1">
      <c r="A3" s="4">
        <v>3</v>
      </c>
      <c r="B3" s="5" t="s">
        <v>15</v>
      </c>
      <c r="C3" s="4" t="s">
        <v>16</v>
      </c>
      <c r="D3" s="6">
        <f>L3/C$1*1000</f>
        <v>266.66666666666669</v>
      </c>
      <c r="E3" s="6">
        <v>0</v>
      </c>
      <c r="F3" s="6">
        <v>0</v>
      </c>
      <c r="G3" s="6"/>
      <c r="H3" s="6"/>
      <c r="I3" s="6"/>
      <c r="J3" s="6"/>
      <c r="K3" s="8" t="s">
        <v>17</v>
      </c>
      <c r="L3" s="8">
        <v>20</v>
      </c>
    </row>
    <row r="4" spans="1:21" s="10" customFormat="1">
      <c r="A4" s="4">
        <v>31</v>
      </c>
      <c r="B4" s="5" t="s">
        <v>18</v>
      </c>
      <c r="C4" s="4" t="s">
        <v>19</v>
      </c>
      <c r="D4" s="6">
        <f>D3/L4/10</f>
        <v>7.9844017525801794E-2</v>
      </c>
      <c r="E4" s="6">
        <f>D3/L4*10</f>
        <v>7.9844017525801796</v>
      </c>
      <c r="F4" s="6">
        <v>1</v>
      </c>
      <c r="G4" s="6">
        <v>0</v>
      </c>
      <c r="H4" s="6">
        <v>0</v>
      </c>
      <c r="I4" s="6">
        <v>1</v>
      </c>
      <c r="J4" s="6">
        <v>1</v>
      </c>
      <c r="K4" s="7" t="s">
        <v>20</v>
      </c>
      <c r="L4" s="8">
        <f>P23</f>
        <v>333.98452999999995</v>
      </c>
      <c r="M4" s="10" t="s">
        <v>21</v>
      </c>
    </row>
    <row r="5" spans="1:21" s="10" customFormat="1">
      <c r="A5" s="4" t="s">
        <v>22</v>
      </c>
      <c r="B5" s="5" t="s">
        <v>23</v>
      </c>
      <c r="C5" s="4"/>
      <c r="D5" s="6"/>
      <c r="E5" s="6"/>
      <c r="F5" s="6"/>
      <c r="G5" s="6"/>
      <c r="H5" s="6"/>
      <c r="I5" s="6"/>
      <c r="J5" s="6"/>
      <c r="K5" s="7"/>
      <c r="L5" s="8"/>
    </row>
    <row r="6" spans="1:21" s="10" customFormat="1">
      <c r="A6" s="4" t="s">
        <v>24</v>
      </c>
      <c r="B6" s="5" t="s">
        <v>25</v>
      </c>
      <c r="C6" s="4"/>
      <c r="D6" s="6"/>
      <c r="E6" s="6"/>
      <c r="F6" s="6"/>
      <c r="G6" s="6"/>
      <c r="H6" s="6"/>
      <c r="I6" s="6"/>
      <c r="J6" s="6"/>
      <c r="K6" s="7"/>
      <c r="L6" s="8"/>
    </row>
    <row r="7" spans="1:21" s="10" customFormat="1">
      <c r="A7" s="4">
        <v>46</v>
      </c>
      <c r="B7" s="5" t="s">
        <v>26</v>
      </c>
      <c r="C7" s="4"/>
      <c r="D7" s="6"/>
      <c r="E7" s="6"/>
      <c r="F7" s="6"/>
      <c r="G7" s="6"/>
      <c r="H7" s="6"/>
      <c r="I7" s="6"/>
      <c r="J7" s="6"/>
      <c r="K7" s="7"/>
      <c r="L7" s="8"/>
    </row>
    <row r="8" spans="1:21" s="10" customFormat="1">
      <c r="A8" s="4">
        <v>50</v>
      </c>
      <c r="B8" s="5" t="s">
        <v>27</v>
      </c>
    </row>
    <row r="11" spans="1:21" s="11" customFormat="1">
      <c r="B11" s="11" t="s">
        <v>8</v>
      </c>
    </row>
    <row r="12" spans="1:21" s="11" customFormat="1">
      <c r="B12" s="11">
        <v>50</v>
      </c>
      <c r="I12" s="11">
        <v>100</v>
      </c>
      <c r="P12" s="11">
        <v>200</v>
      </c>
    </row>
    <row r="13" spans="1:21" s="11" customFormat="1">
      <c r="A13" s="11" t="s">
        <v>5</v>
      </c>
      <c r="B13" s="11" t="s">
        <v>30</v>
      </c>
      <c r="C13" s="12" t="s">
        <v>29</v>
      </c>
      <c r="D13" s="11" t="s">
        <v>28</v>
      </c>
      <c r="E13" s="12" t="s">
        <v>29</v>
      </c>
      <c r="F13" s="11" t="s">
        <v>7</v>
      </c>
      <c r="G13" s="12" t="s">
        <v>29</v>
      </c>
      <c r="I13" s="11" t="s">
        <v>30</v>
      </c>
      <c r="J13" s="12" t="s">
        <v>29</v>
      </c>
      <c r="K13" s="11" t="s">
        <v>28</v>
      </c>
      <c r="L13" s="12" t="s">
        <v>29</v>
      </c>
      <c r="M13" s="11" t="s">
        <v>7</v>
      </c>
      <c r="N13" s="12" t="s">
        <v>29</v>
      </c>
      <c r="P13" s="11" t="s">
        <v>30</v>
      </c>
      <c r="Q13" s="12" t="s">
        <v>29</v>
      </c>
      <c r="R13" s="11" t="s">
        <v>28</v>
      </c>
      <c r="S13" s="12" t="s">
        <v>29</v>
      </c>
      <c r="T13" s="11" t="s">
        <v>7</v>
      </c>
      <c r="U13" s="12" t="s">
        <v>29</v>
      </c>
    </row>
    <row r="14" spans="1:21" s="11" customFormat="1"/>
    <row r="15" spans="1:21" s="11" customFormat="1"/>
    <row r="16" spans="1:21" s="11" customFormat="1"/>
    <row r="17" spans="1:21" s="11" customFormat="1">
      <c r="A17" s="11" t="s">
        <v>31</v>
      </c>
      <c r="B17" s="11">
        <f>$B$45</f>
        <v>1660</v>
      </c>
      <c r="C17" s="11">
        <f>C45</f>
        <v>3403</v>
      </c>
      <c r="D17" s="11">
        <f>$B$46</f>
        <v>1609</v>
      </c>
      <c r="E17" s="11">
        <f>C46</f>
        <v>2271</v>
      </c>
      <c r="F17" s="11">
        <f>$B$47</f>
        <v>485</v>
      </c>
      <c r="G17" s="11">
        <f>C47</f>
        <v>206</v>
      </c>
      <c r="I17" s="11">
        <f>$B$45</f>
        <v>1660</v>
      </c>
      <c r="J17" s="11">
        <f>D45</f>
        <v>2281</v>
      </c>
      <c r="K17" s="11">
        <f>$B$46</f>
        <v>1609</v>
      </c>
      <c r="L17" s="11">
        <f>D46</f>
        <v>1750</v>
      </c>
      <c r="M17" s="11">
        <f>$B$47</f>
        <v>485</v>
      </c>
      <c r="N17" s="11">
        <f>D47</f>
        <v>167</v>
      </c>
      <c r="P17" s="11">
        <f>$B$45</f>
        <v>1660</v>
      </c>
      <c r="Q17" s="11">
        <f>E45</f>
        <v>2265</v>
      </c>
      <c r="R17" s="11">
        <f>$B$46</f>
        <v>1609</v>
      </c>
      <c r="S17" s="11">
        <f>E46</f>
        <v>1830</v>
      </c>
      <c r="T17" s="11">
        <f>$B$47</f>
        <v>485</v>
      </c>
      <c r="U17" s="11">
        <f>E47</f>
        <v>98</v>
      </c>
    </row>
    <row r="18" spans="1:21" s="11" customFormat="1"/>
    <row r="19" spans="1:21" s="11" customFormat="1">
      <c r="A19" s="11" t="s">
        <v>32</v>
      </c>
      <c r="B19" s="11">
        <v>0.58250000000000002</v>
      </c>
      <c r="C19" s="11">
        <v>0.58250000000000002</v>
      </c>
      <c r="D19" s="11">
        <v>0.58250000000000002</v>
      </c>
      <c r="E19" s="11">
        <v>0.58250000000000002</v>
      </c>
      <c r="F19" s="11">
        <v>0.58250000000000002</v>
      </c>
      <c r="G19" s="11">
        <v>0.58250000000000002</v>
      </c>
      <c r="I19" s="11">
        <v>0.58250000000000002</v>
      </c>
      <c r="J19" s="11">
        <v>0.58250000000000002</v>
      </c>
      <c r="K19" s="11">
        <v>0.58250000000000002</v>
      </c>
      <c r="L19" s="11">
        <v>0.58250000000000002</v>
      </c>
      <c r="M19" s="11">
        <v>0.58250000000000002</v>
      </c>
      <c r="N19" s="11">
        <v>0.58250000000000002</v>
      </c>
      <c r="P19" s="13">
        <v>0.58250000000000002</v>
      </c>
      <c r="Q19" s="13">
        <v>0.58250000000000002</v>
      </c>
      <c r="R19" s="13">
        <v>0.58250000000000002</v>
      </c>
      <c r="S19" s="13">
        <v>0.58250000000000002</v>
      </c>
      <c r="T19" s="13">
        <v>0.58250000000000002</v>
      </c>
      <c r="U19" s="13">
        <v>0.58250000000000002</v>
      </c>
    </row>
    <row r="20" spans="1:21" s="11" customFormat="1"/>
    <row r="21" spans="1:21" s="11" customFormat="1">
      <c r="A21" s="11" t="s">
        <v>6</v>
      </c>
    </row>
    <row r="22" spans="1:21" s="11" customFormat="1">
      <c r="A22" s="11" t="s">
        <v>31</v>
      </c>
      <c r="B22" s="11">
        <f>B17*B19</f>
        <v>966.95</v>
      </c>
      <c r="C22" s="11">
        <f t="shared" ref="C22:G23" si="0">C17*C19</f>
        <v>1982.2475000000002</v>
      </c>
      <c r="D22" s="11">
        <f t="shared" si="0"/>
        <v>937.24250000000006</v>
      </c>
      <c r="E22" s="11">
        <f t="shared" si="0"/>
        <v>1322.8575000000001</v>
      </c>
      <c r="F22" s="11">
        <f t="shared" si="0"/>
        <v>282.51249999999999</v>
      </c>
      <c r="G22" s="11">
        <f t="shared" si="0"/>
        <v>119.995</v>
      </c>
      <c r="I22" s="11">
        <f>I17*I19</f>
        <v>966.95</v>
      </c>
      <c r="J22" s="11">
        <f t="shared" ref="J22:N23" si="1">J17*J19</f>
        <v>1328.6825000000001</v>
      </c>
      <c r="K22" s="11">
        <f t="shared" si="1"/>
        <v>937.24250000000006</v>
      </c>
      <c r="L22" s="11">
        <f t="shared" si="1"/>
        <v>1019.375</v>
      </c>
      <c r="M22" s="11">
        <f t="shared" si="1"/>
        <v>282.51249999999999</v>
      </c>
      <c r="N22" s="11">
        <f t="shared" si="1"/>
        <v>97.277500000000003</v>
      </c>
      <c r="P22" s="11">
        <f>P17*P19</f>
        <v>966.95</v>
      </c>
      <c r="Q22" s="11">
        <f t="shared" ref="Q22:U23" si="2">Q17*Q19</f>
        <v>1319.3625</v>
      </c>
      <c r="R22" s="11">
        <f t="shared" si="2"/>
        <v>937.24250000000006</v>
      </c>
      <c r="S22" s="11">
        <f t="shared" si="2"/>
        <v>1065.9750000000001</v>
      </c>
      <c r="T22" s="11">
        <f t="shared" si="2"/>
        <v>282.51249999999999</v>
      </c>
      <c r="U22" s="11">
        <f t="shared" si="2"/>
        <v>57.085000000000001</v>
      </c>
    </row>
    <row r="23" spans="1:21" s="11" customFormat="1">
      <c r="A23" s="11" t="s">
        <v>44</v>
      </c>
      <c r="B23" s="11">
        <f>$O$2*B22/1000</f>
        <v>333.98452999999995</v>
      </c>
      <c r="C23" s="11">
        <f>$O$2*C22/1000</f>
        <v>684.66828650000002</v>
      </c>
      <c r="D23" s="11">
        <f>$P$2*D22/1000</f>
        <v>338.73818435000004</v>
      </c>
      <c r="E23" s="11">
        <f>$P$2*E22/1000</f>
        <v>478.10715765000009</v>
      </c>
      <c r="F23" s="11">
        <f>$Q$2*F22/1000</f>
        <v>98.438655499999996</v>
      </c>
      <c r="G23" s="11">
        <f>$Q$2*G22/1000</f>
        <v>41.8110578</v>
      </c>
      <c r="I23" s="11">
        <f>$O$2*I22/1000</f>
        <v>333.98452999999995</v>
      </c>
      <c r="J23" s="11">
        <f>$O$2*J22/1000</f>
        <v>458.92693550000001</v>
      </c>
      <c r="K23" s="11">
        <f>$P$2*K22/1000</f>
        <v>338.73818435000004</v>
      </c>
      <c r="L23" s="11">
        <f>$P$2*L22/1000</f>
        <v>368.42251250000004</v>
      </c>
      <c r="M23" s="11">
        <f>$Q$2*M22/1000</f>
        <v>98.438655499999996</v>
      </c>
      <c r="N23" s="11">
        <f>$Q$2*N22/1000</f>
        <v>33.895372100000003</v>
      </c>
      <c r="P23" s="11">
        <f>$O$2*P22/1000</f>
        <v>333.98452999999995</v>
      </c>
      <c r="Q23" s="11">
        <f>$O$2*Q22/1000</f>
        <v>455.70780749999994</v>
      </c>
      <c r="R23" s="11">
        <f>$P$2*R22/1000</f>
        <v>338.73818435000004</v>
      </c>
      <c r="S23" s="11">
        <f>$P$2*S22/1000</f>
        <v>385.2646845000001</v>
      </c>
      <c r="T23" s="11">
        <f>$Q$2*T22/1000</f>
        <v>98.438655499999996</v>
      </c>
      <c r="U23" s="11">
        <f>$Q$2*U22/1000</f>
        <v>19.890697400000001</v>
      </c>
    </row>
    <row r="25" spans="1:21" s="11" customFormat="1">
      <c r="B25" s="11" t="s">
        <v>34</v>
      </c>
    </row>
    <row r="26" spans="1:21" s="11" customFormat="1">
      <c r="B26" s="11">
        <v>50</v>
      </c>
      <c r="I26" s="11">
        <v>100</v>
      </c>
      <c r="P26" s="11">
        <v>200</v>
      </c>
    </row>
    <row r="27" spans="1:21" s="11" customFormat="1">
      <c r="A27" s="11" t="s">
        <v>35</v>
      </c>
      <c r="B27" s="11" t="s">
        <v>36</v>
      </c>
      <c r="C27" s="12" t="s">
        <v>37</v>
      </c>
      <c r="D27" s="11" t="s">
        <v>38</v>
      </c>
      <c r="E27" s="12" t="s">
        <v>37</v>
      </c>
      <c r="F27" s="11" t="s">
        <v>39</v>
      </c>
      <c r="G27" s="12" t="s">
        <v>29</v>
      </c>
      <c r="I27" s="11" t="s">
        <v>30</v>
      </c>
      <c r="J27" s="12" t="s">
        <v>29</v>
      </c>
      <c r="K27" s="11" t="s">
        <v>28</v>
      </c>
      <c r="L27" s="12" t="s">
        <v>29</v>
      </c>
      <c r="M27" s="11" t="s">
        <v>7</v>
      </c>
      <c r="N27" s="12" t="s">
        <v>29</v>
      </c>
      <c r="P27" s="11" t="s">
        <v>30</v>
      </c>
      <c r="Q27" s="12" t="s">
        <v>29</v>
      </c>
      <c r="R27" s="11" t="s">
        <v>28</v>
      </c>
      <c r="S27" s="12" t="s">
        <v>29</v>
      </c>
      <c r="T27" s="11" t="s">
        <v>7</v>
      </c>
      <c r="U27" s="12" t="s">
        <v>29</v>
      </c>
    </row>
    <row r="28" spans="1:21" s="11" customFormat="1"/>
    <row r="29" spans="1:21" s="11" customFormat="1"/>
    <row r="30" spans="1:21" s="11" customFormat="1"/>
    <row r="31" spans="1:21" s="11" customFormat="1">
      <c r="A31" s="11" t="s">
        <v>31</v>
      </c>
      <c r="B31" s="11">
        <f>$F$45</f>
        <v>7715</v>
      </c>
      <c r="C31" s="11">
        <f>G45</f>
        <v>11823</v>
      </c>
      <c r="D31" s="11">
        <f>$F$46</f>
        <v>499</v>
      </c>
      <c r="E31" s="11">
        <f>G46</f>
        <v>562</v>
      </c>
      <c r="F31" s="11">
        <f>$F$47</f>
        <v>3159</v>
      </c>
      <c r="G31" s="11">
        <f>G47</f>
        <v>2430</v>
      </c>
      <c r="I31" s="11">
        <f>$F$45</f>
        <v>7715</v>
      </c>
      <c r="J31" s="11">
        <f>H45</f>
        <v>15064</v>
      </c>
      <c r="K31" s="11">
        <f>$F$46</f>
        <v>499</v>
      </c>
      <c r="L31" s="11">
        <f>H46</f>
        <v>456</v>
      </c>
      <c r="M31" s="11">
        <f>$F$47</f>
        <v>3159</v>
      </c>
      <c r="N31" s="11">
        <f>H47</f>
        <v>937</v>
      </c>
      <c r="P31" s="11">
        <f>$F$45</f>
        <v>7715</v>
      </c>
      <c r="Q31" s="11">
        <f>I45</f>
        <v>15319</v>
      </c>
      <c r="R31" s="11">
        <f>$F$46</f>
        <v>499</v>
      </c>
      <c r="S31" s="11">
        <f>I46</f>
        <v>300</v>
      </c>
      <c r="T31" s="11">
        <f>$F$47</f>
        <v>3159</v>
      </c>
      <c r="U31" s="11">
        <f>I47</f>
        <v>534</v>
      </c>
    </row>
    <row r="32" spans="1:21" s="11" customFormat="1"/>
    <row r="33" spans="1:21" s="11" customFormat="1">
      <c r="A33" s="11" t="s">
        <v>32</v>
      </c>
      <c r="B33" s="11">
        <v>0.58250000000000002</v>
      </c>
      <c r="C33" s="11">
        <v>0.58250000000000002</v>
      </c>
      <c r="D33" s="11">
        <v>0.58250000000000002</v>
      </c>
      <c r="E33" s="11">
        <v>0.58250000000000002</v>
      </c>
      <c r="F33" s="11">
        <v>0.58250000000000002</v>
      </c>
      <c r="G33" s="11">
        <v>0.58250000000000002</v>
      </c>
      <c r="I33" s="11">
        <v>0.58250000000000002</v>
      </c>
      <c r="J33" s="11">
        <v>0.58250000000000002</v>
      </c>
      <c r="K33" s="11">
        <v>0.58250000000000002</v>
      </c>
      <c r="L33" s="11">
        <v>0.58250000000000002</v>
      </c>
      <c r="M33" s="11">
        <v>0.58250000000000002</v>
      </c>
      <c r="N33" s="11">
        <v>0.58250000000000002</v>
      </c>
      <c r="P33" s="13">
        <v>0.58250000000000002</v>
      </c>
      <c r="Q33" s="13">
        <v>0.58250000000000002</v>
      </c>
      <c r="R33" s="13">
        <v>0.58250000000000002</v>
      </c>
      <c r="S33" s="13">
        <v>0.58250000000000002</v>
      </c>
      <c r="T33" s="13">
        <v>0.58250000000000002</v>
      </c>
      <c r="U33" s="13">
        <v>0.58250000000000002</v>
      </c>
    </row>
    <row r="34" spans="1:21" s="11" customFormat="1"/>
    <row r="35" spans="1:21" s="11" customFormat="1">
      <c r="A35" s="11" t="s">
        <v>6</v>
      </c>
    </row>
    <row r="36" spans="1:21" s="11" customFormat="1">
      <c r="A36" s="11" t="s">
        <v>31</v>
      </c>
      <c r="B36" s="11">
        <f>B31*B33</f>
        <v>4493.9875000000002</v>
      </c>
      <c r="C36" s="11">
        <f t="shared" ref="C36:G37" si="3">C31*C33</f>
        <v>6886.8975</v>
      </c>
      <c r="D36" s="11">
        <f t="shared" si="3"/>
        <v>290.66750000000002</v>
      </c>
      <c r="E36" s="11">
        <f t="shared" si="3"/>
        <v>327.36500000000001</v>
      </c>
      <c r="F36" s="11">
        <f t="shared" si="3"/>
        <v>1840.1175000000001</v>
      </c>
      <c r="G36" s="11">
        <f t="shared" si="3"/>
        <v>1415.4750000000001</v>
      </c>
      <c r="I36" s="11">
        <f>I31*I33</f>
        <v>4493.9875000000002</v>
      </c>
      <c r="J36" s="11">
        <f t="shared" ref="J36:N37" si="4">J31*J33</f>
        <v>8774.7800000000007</v>
      </c>
      <c r="K36" s="11">
        <f t="shared" si="4"/>
        <v>290.66750000000002</v>
      </c>
      <c r="L36" s="11">
        <f t="shared" si="4"/>
        <v>265.62</v>
      </c>
      <c r="M36" s="11">
        <f t="shared" si="4"/>
        <v>1840.1175000000001</v>
      </c>
      <c r="N36" s="11">
        <f t="shared" si="4"/>
        <v>545.80250000000001</v>
      </c>
      <c r="P36" s="11">
        <f>P31*P33</f>
        <v>4493.9875000000002</v>
      </c>
      <c r="Q36" s="11">
        <f t="shared" ref="Q36:U37" si="5">Q31*Q33</f>
        <v>8923.317500000001</v>
      </c>
      <c r="R36" s="11">
        <f t="shared" si="5"/>
        <v>290.66750000000002</v>
      </c>
      <c r="S36" s="11">
        <f t="shared" si="5"/>
        <v>174.75</v>
      </c>
      <c r="T36" s="11">
        <f t="shared" si="5"/>
        <v>1840.1175000000001</v>
      </c>
      <c r="U36" s="11">
        <f t="shared" si="5"/>
        <v>311.05500000000001</v>
      </c>
    </row>
    <row r="37" spans="1:21" s="11" customFormat="1">
      <c r="A37" s="11" t="s">
        <v>44</v>
      </c>
      <c r="B37" s="11">
        <f>$O$2*B36/1000</f>
        <v>1552.2232824999999</v>
      </c>
      <c r="C37" s="11">
        <f>$O$2*C36/1000</f>
        <v>2378.7343965</v>
      </c>
      <c r="D37" s="11">
        <f>$P$2*D36/1000</f>
        <v>105.05304785000001</v>
      </c>
      <c r="E37" s="11">
        <f>$P$2*E36/1000</f>
        <v>118.3162583</v>
      </c>
      <c r="F37" s="11">
        <f>$Q$2*F36/1000</f>
        <v>641.17054170000006</v>
      </c>
      <c r="G37" s="11">
        <f>$Q$2*G36/1000</f>
        <v>493.20810900000004</v>
      </c>
      <c r="I37" s="11">
        <f>$O$2*I36/1000</f>
        <v>1552.2232824999999</v>
      </c>
      <c r="J37" s="11">
        <f>$O$2*J36/1000</f>
        <v>3030.8090120000002</v>
      </c>
      <c r="K37" s="11">
        <f>$P$2*K36/1000</f>
        <v>105.05304785000001</v>
      </c>
      <c r="L37" s="11">
        <f>$P$2*L36/1000</f>
        <v>96.000380400000012</v>
      </c>
      <c r="M37" s="11">
        <f>$Q$2*M36/1000</f>
        <v>641.17054170000006</v>
      </c>
      <c r="N37" s="11">
        <f>$Q$2*N36/1000</f>
        <v>190.17942310000001</v>
      </c>
      <c r="P37" s="11">
        <f>$O$2*P36/1000</f>
        <v>1552.2232824999999</v>
      </c>
      <c r="Q37" s="11">
        <f>$O$2*Q36/1000</f>
        <v>3082.1138645000001</v>
      </c>
      <c r="R37" s="11">
        <f>$P$2*R36/1000</f>
        <v>105.05304785000001</v>
      </c>
      <c r="S37" s="11">
        <f>$P$2*S36/1000</f>
        <v>63.158145000000005</v>
      </c>
      <c r="T37" s="11">
        <f>$Q$2*T36/1000</f>
        <v>641.17054170000006</v>
      </c>
      <c r="U37" s="11">
        <f>$Q$2*U36/1000</f>
        <v>108.38400419999999</v>
      </c>
    </row>
    <row r="43" spans="1:21">
      <c r="B43" t="s">
        <v>40</v>
      </c>
      <c r="F43" t="s">
        <v>41</v>
      </c>
    </row>
    <row r="44" spans="1:21">
      <c r="A44" t="s">
        <v>42</v>
      </c>
      <c r="B44">
        <v>0</v>
      </c>
      <c r="C44">
        <v>50</v>
      </c>
      <c r="D44">
        <v>100</v>
      </c>
      <c r="E44">
        <v>200</v>
      </c>
      <c r="F44">
        <v>0</v>
      </c>
      <c r="G44">
        <v>50</v>
      </c>
      <c r="H44">
        <v>100</v>
      </c>
      <c r="I44">
        <v>200</v>
      </c>
    </row>
    <row r="45" spans="1:21">
      <c r="A45" t="s">
        <v>33</v>
      </c>
      <c r="B45">
        <v>1660</v>
      </c>
      <c r="C45">
        <v>3403</v>
      </c>
      <c r="D45">
        <v>2281</v>
      </c>
      <c r="E45">
        <v>2265</v>
      </c>
      <c r="F45">
        <v>7715</v>
      </c>
      <c r="G45">
        <v>11823</v>
      </c>
      <c r="H45">
        <v>15064</v>
      </c>
      <c r="I45">
        <v>15319</v>
      </c>
    </row>
    <row r="46" spans="1:21">
      <c r="A46" t="s">
        <v>43</v>
      </c>
      <c r="B46">
        <v>1609</v>
      </c>
      <c r="C46">
        <v>2271</v>
      </c>
      <c r="D46">
        <v>1750</v>
      </c>
      <c r="E46">
        <v>1830</v>
      </c>
      <c r="F46">
        <v>499</v>
      </c>
      <c r="G46">
        <v>562</v>
      </c>
      <c r="H46">
        <v>456</v>
      </c>
      <c r="I46">
        <v>300</v>
      </c>
    </row>
    <row r="47" spans="1:21">
      <c r="A47" t="s">
        <v>7</v>
      </c>
      <c r="B47">
        <v>485</v>
      </c>
      <c r="C47">
        <v>206</v>
      </c>
      <c r="D47">
        <v>167</v>
      </c>
      <c r="E47">
        <v>98</v>
      </c>
      <c r="F47">
        <v>3159</v>
      </c>
      <c r="G47">
        <v>2430</v>
      </c>
      <c r="H47">
        <v>937</v>
      </c>
      <c r="I47">
        <v>534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2013-10-30T11:30:25Z</dcterms:modified>
</cp:coreProperties>
</file>